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Videos\Постановления Главы   Решения Совета\Капитал.ремонт мног.домов 2014-2019\2017\ПАСП № 694 от03.10.2016 план 2017-2019\"/>
    </mc:Choice>
  </mc:AlternateContent>
  <bookViews>
    <workbookView xWindow="0" yWindow="0" windowWidth="20400" windowHeight="7755" activeTab="3"/>
  </bookViews>
  <sheets>
    <sheet name="Приложение №1" sheetId="1" r:id="rId1"/>
    <sheet name="Приложение №2" sheetId="2" r:id="rId2"/>
    <sheet name="Приложение №3" sheetId="3" r:id="rId3"/>
    <sheet name="Лист1" sheetId="4" r:id="rId4"/>
  </sheets>
  <calcPr calcId="152511"/>
</workbook>
</file>

<file path=xl/calcChain.xml><?xml version="1.0" encoding="utf-8"?>
<calcChain xmlns="http://schemas.openxmlformats.org/spreadsheetml/2006/main">
  <c r="Q20" i="2" l="1"/>
  <c r="Q19" i="2"/>
  <c r="Q18" i="2"/>
  <c r="Q17" i="2"/>
  <c r="Q16" i="2"/>
  <c r="R15" i="2"/>
  <c r="P15" i="2"/>
  <c r="O15" i="2"/>
  <c r="N15" i="2"/>
  <c r="M15" i="2"/>
  <c r="Q15" i="2" s="1"/>
  <c r="K15" i="2"/>
  <c r="J15" i="2"/>
  <c r="I15" i="2"/>
  <c r="H15" i="2"/>
  <c r="Q14" i="2"/>
  <c r="R13" i="2"/>
  <c r="P13" i="2"/>
  <c r="O13" i="2"/>
  <c r="N13" i="2"/>
  <c r="M13" i="2"/>
  <c r="K13" i="2"/>
  <c r="J13" i="2"/>
  <c r="I13" i="2"/>
  <c r="H13" i="2"/>
  <c r="Q13" i="2" s="1"/>
  <c r="C18" i="1"/>
  <c r="C17" i="1"/>
  <c r="C16" i="1"/>
  <c r="C15" i="1"/>
  <c r="C14" i="1"/>
  <c r="C13" i="1" s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Q12" i="2"/>
  <c r="R11" i="2"/>
  <c r="K11" i="2"/>
  <c r="J11" i="2"/>
  <c r="I11" i="2"/>
  <c r="Q11" i="2" s="1"/>
  <c r="H11" i="2"/>
  <c r="J12" i="3"/>
  <c r="I12" i="3"/>
  <c r="H12" i="3"/>
  <c r="G12" i="3"/>
  <c r="F12" i="3"/>
  <c r="E12" i="3"/>
  <c r="C10" i="1"/>
  <c r="R9" i="1"/>
  <c r="N9" i="1"/>
  <c r="M9" i="1"/>
  <c r="L9" i="1"/>
  <c r="K9" i="1"/>
  <c r="J9" i="1"/>
  <c r="I9" i="1"/>
  <c r="H9" i="1"/>
  <c r="G9" i="1"/>
  <c r="F9" i="1"/>
  <c r="D9" i="1"/>
  <c r="C9" i="1"/>
</calcChain>
</file>

<file path=xl/sharedStrings.xml><?xml version="1.0" encoding="utf-8"?>
<sst xmlns="http://schemas.openxmlformats.org/spreadsheetml/2006/main" count="193" uniqueCount="88">
  <si>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</si>
  <si>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</si>
  <si>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</si>
  <si>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</si>
  <si>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</si>
  <si>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</si>
  <si>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</si>
  <si>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</si>
  <si>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</si>
  <si>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</si>
  <si>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</si>
  <si>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</si>
  <si>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</si>
  <si>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</si>
  <si>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</si>
  <si>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</si>
  <si>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</si>
  <si>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</si>
  <si>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</si>
  <si>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X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</si>
  <si>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</si>
  <si>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</si>
  <si>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</si>
  <si>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</si>
  <si>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</si>
  <si>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</si>
  <si>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</si>
  <si>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</si>
  <si>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</si>
  <si>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</si>
  <si>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</si>
  <si>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</si>
  <si>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</si>
  <si>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</si>
  <si>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</si>
  <si>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</si>
  <si>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</si>
  <si>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</si>
  <si>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</si>
  <si>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</si>
  <si>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</si>
  <si>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</si>
  <si>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РО</t>
  </si>
  <si>
    <t>31.10.2017</t>
  </si>
  <si>
    <t>Всего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</si>
  <si>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</si>
  <si>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</si>
  <si>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</si>
  <si>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</si>
  <si>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</si>
  <si>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</si>
  <si>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Каменные, кирпичные</t>
  </si>
  <si>
    <t>Итого по Ковардицкое</t>
  </si>
  <si>
    <t>с Панфилово ул Советская д.35</t>
  </si>
  <si>
    <t>п Зимёнки ул Мира д.3</t>
  </si>
  <si>
    <t>п Зимёнки ул Мира д.1</t>
  </si>
  <si>
    <t>п Зимёнки ул Мира д.2</t>
  </si>
  <si>
    <t>п Зимёнки ул Мира д.4</t>
  </si>
  <si>
    <t>д Межищи ул Овражная д.1</t>
  </si>
  <si>
    <t>д Межищи ул Овражная д.6</t>
  </si>
  <si>
    <t>Итого по Ковардицкое по 2017 году</t>
  </si>
  <si>
    <t>Итого по Ковардицкое по 2018 году</t>
  </si>
  <si>
    <t>Итого по Ковардицкое по 2019 году</t>
  </si>
  <si>
    <t>1963</t>
  </si>
  <si>
    <t>Кирпич</t>
  </si>
  <si>
    <t>2</t>
  </si>
  <si>
    <t>1</t>
  </si>
  <si>
    <t>11.2018</t>
  </si>
  <si>
    <t>1967</t>
  </si>
  <si>
    <t>10.2019</t>
  </si>
  <si>
    <t>1965</t>
  </si>
  <si>
    <t>06.2019</t>
  </si>
  <si>
    <t>1968</t>
  </si>
  <si>
    <t>11.2019</t>
  </si>
  <si>
    <t>1970</t>
  </si>
  <si>
    <t>04.2019</t>
  </si>
  <si>
    <t>1960</t>
  </si>
  <si>
    <t>09.2019</t>
  </si>
  <si>
    <t>Приложение</t>
  </si>
  <si>
    <t>Таблица №1</t>
  </si>
  <si>
    <t>к краткосрочному плану реализации
 региональной программы капитального ремонта общего
 имущества в многоквартирных домах на 2017-2019 годы</t>
  </si>
  <si>
    <t>Таблица №2</t>
  </si>
  <si>
    <t>к краткосрочному плану реализации
 региональной программы капитального ремонта общего имущества в многоквартирных домах на 2017 год</t>
  </si>
  <si>
    <t>Краткосрочный план 
реализации региональной программы капитального ремонта общего имущества
 в многоквартирных домах на территории муниципального образовагния Ковардицкое сельское поселение  на 2017 -2019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</si>
  <si>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образовагния Ковардицкое сельское поселение на 2017 - 2019 годы</t>
  </si>
  <si>
    <t>Сведения по видам работ реализации краткосрочного плана
капитального ремонта общего имущества в мноргоквартирных домах
на территории муниципального образования Ковардицкое сельское поселение на 2017 год</t>
  </si>
  <si>
    <t>к постановлениюадминистрации с/поселения</t>
  </si>
  <si>
    <t>от 03.10.2016 № 694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</si>
</sst>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#\ ##0"/>
    <numFmt numFmtId="165" formatCode="###\ ###\ ###\ ##0.00"/>
    <numFmt numFmtId="166" formatCode="#,##0.00_р_."/>
    <numFmt numFmtId="167" formatCode="_-* #,##0.00_р_._-;\-* #,##0.00_р_._-;_-* \-??_р_.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1" fillId="0" borderId="0"/>
    <xf numFmtId="0" fontId="20" fillId="0" borderId="0"/>
    <xf numFmtId="167" fontId="3" fillId="0" borderId="0" applyFill="0" applyBorder="0" applyAlignment="0" applyProtection="0"/>
  </cellStyleXfs>
  <cellXfs count="119"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64" fontId="11" fillId="0" borderId="2" xfId="0" applyNumberFormat="1" applyFont="1" applyFill="1" applyBorder="1" applyAlignment="1"/>
    <xf numFmtId="165" fontId="12" fillId="0" borderId="3" xfId="0" applyNumberFormat="1" applyFont="1" applyFill="1" applyBorder="1" applyAlignment="1"/>
    <xf numFmtId="166" fontId="13" fillId="0" borderId="1" xfId="0" applyNumberFormat="1" applyFont="1" applyFill="1" applyBorder="1" applyAlignment="1">
      <alignment horizontal="right" wrapText="1"/>
    </xf>
    <xf numFmtId="0" fontId="11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4" fillId="0" borderId="1" xfId="6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 vertical="center"/>
    </xf>
    <xf numFmtId="4" fontId="11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right"/>
    </xf>
    <xf numFmtId="4" fontId="4" fillId="0" borderId="2" xfId="0" applyNumberFormat="1" applyFont="1" applyFill="1" applyBorder="1"/>
    <xf numFmtId="3" fontId="4" fillId="0" borderId="1" xfId="0" quotePrefix="1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/>
    </xf>
    <xf numFmtId="0" fontId="4" fillId="0" borderId="1" xfId="0" quotePrefix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justify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/>
    </xf>
    <xf numFmtId="0" fontId="15" fillId="0" borderId="0" xfId="0" applyFont="1" applyFill="1"/>
    <xf numFmtId="165" fontId="12" fillId="0" borderId="1" xfId="0" applyNumberFormat="1" applyFont="1" applyFill="1" applyBorder="1" applyAlignment="1">
      <alignment horizontal="left" wrapText="1"/>
    </xf>
    <xf numFmtId="165" fontId="11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4" fontId="11" fillId="0" borderId="1" xfId="7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1" fillId="0" borderId="1" xfId="7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164" fontId="16" fillId="0" borderId="2" xfId="0" applyNumberFormat="1" applyFont="1" applyFill="1" applyBorder="1" applyAlignment="1"/>
    <xf numFmtId="165" fontId="7" fillId="0" borderId="3" xfId="0" applyNumberFormat="1" applyFont="1" applyFill="1" applyBorder="1" applyAlignment="1"/>
    <xf numFmtId="166" fontId="17" fillId="0" borderId="1" xfId="0" applyNumberFormat="1" applyFont="1" applyFill="1" applyBorder="1" applyAlignment="1">
      <alignment horizontal="right" wrapText="1"/>
    </xf>
    <xf numFmtId="0" fontId="17" fillId="0" borderId="1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" fontId="16" fillId="0" borderId="1" xfId="6" applyNumberFormat="1" applyFont="1" applyFill="1" applyBorder="1" applyAlignment="1">
      <alignment horizontal="right"/>
    </xf>
    <xf numFmtId="0" fontId="7" fillId="0" borderId="1" xfId="0" applyFont="1" applyFill="1" applyBorder="1"/>
    <xf numFmtId="0" fontId="7" fillId="0" borderId="1" xfId="0" applyFont="1" applyFill="1" applyBorder="1" applyAlignment="1"/>
    <xf numFmtId="0" fontId="7" fillId="0" borderId="1" xfId="0" applyNumberFormat="1" applyFont="1" applyFill="1" applyBorder="1"/>
    <xf numFmtId="165" fontId="16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0" fontId="10" fillId="0" borderId="1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</cellXfs>
  <cellStyles count="11">
    <cellStyle name="Excel Built-in Normal 2" xfId="1"/>
    <cellStyle name="Обычный" xfId="0" builtinId="0"/>
    <cellStyle name="Обычный 10" xfId="2"/>
    <cellStyle name="Обычный 14" xfId="3"/>
    <cellStyle name="Обычный 19" xfId="4"/>
    <cellStyle name="Обычный 2" xfId="5"/>
    <cellStyle name="Обычный 3" xfId="6"/>
    <cellStyle name="Обычный 5" xfId="7"/>
    <cellStyle name="Обычный 6" xfId="8"/>
    <cellStyle name="Обычный 7" xfId="9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F1" workbookViewId="0">
      <selection activeCell="A4" sqref="A4:R4"/>
    </sheetView>
  </sheetViews>
  <sheetFormatPr defaultRowHeight="15" x14ac:dyDescent="0.25"/>
  <cols>
    <col min="1" max="1" width="8" style="1" customWidth="1"/>
    <col min="2" max="2" width="37.5703125" style="1" customWidth="1"/>
    <col min="3" max="4" width="18.42578125" style="1" customWidth="1"/>
    <col min="5" max="5" width="8.28515625" style="1" customWidth="1"/>
    <col min="6" max="6" width="11.85546875" style="1" customWidth="1"/>
    <col min="7" max="7" width="13.42578125" style="1" customWidth="1"/>
    <col min="8" max="8" width="18.42578125" style="1" customWidth="1"/>
    <col min="9" max="9" width="10.7109375" style="1" customWidth="1"/>
    <col min="10" max="10" width="11.28515625" style="1" customWidth="1"/>
    <col min="11" max="11" width="12.7109375" style="1" customWidth="1"/>
    <col min="12" max="12" width="16.85546875" style="1" customWidth="1"/>
    <col min="13" max="13" width="11.7109375" style="1" customWidth="1"/>
    <col min="14" max="14" width="12.7109375" style="1" customWidth="1"/>
    <col min="15" max="15" width="10.28515625" style="1" customWidth="1"/>
    <col min="16" max="16" width="17.7109375" style="1" customWidth="1"/>
    <col min="17" max="17" width="14.5703125" style="1" customWidth="1"/>
    <col min="18" max="18" width="18.7109375" style="1" customWidth="1"/>
    <col min="19" max="16384" width="9.140625" style="1"/>
  </cols>
  <sheetData>
    <row r="1" spans="1:18" ht="18.75" x14ac:dyDescent="0.3">
      <c r="A1" s="2"/>
      <c r="B1" s="3"/>
      <c r="E1" s="3"/>
      <c r="O1" s="79" t="s">
        <v>78</v>
      </c>
      <c r="P1" s="79"/>
      <c r="Q1" s="79"/>
      <c r="R1" s="79"/>
    </row>
    <row r="2" spans="1:18" ht="18.75" customHeight="1" x14ac:dyDescent="0.25">
      <c r="A2" s="2"/>
      <c r="B2" s="3"/>
      <c r="E2" s="4"/>
      <c r="O2" s="80" t="s">
        <v>86</v>
      </c>
      <c r="P2" s="80"/>
      <c r="Q2" s="80"/>
      <c r="R2" s="80"/>
    </row>
    <row r="3" spans="1:18" ht="18.75" customHeight="1" x14ac:dyDescent="0.25">
      <c r="A3" s="2"/>
      <c r="B3" s="3"/>
      <c r="E3" s="3"/>
      <c r="O3" s="80" t="s">
        <v>87</v>
      </c>
      <c r="P3" s="80"/>
      <c r="Q3" s="80"/>
      <c r="R3" s="80"/>
    </row>
    <row r="4" spans="1:18" ht="81" customHeight="1" x14ac:dyDescent="0.25">
      <c r="A4" s="81" t="s">
        <v>83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ht="45.75" customHeight="1" x14ac:dyDescent="0.25">
      <c r="A5" s="82" t="s">
        <v>0</v>
      </c>
      <c r="B5" s="82" t="s">
        <v>1</v>
      </c>
      <c r="C5" s="86" t="s">
        <v>2</v>
      </c>
      <c r="D5" s="82" t="s">
        <v>3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2" t="s">
        <v>4</v>
      </c>
      <c r="P5" s="83"/>
      <c r="Q5" s="83"/>
      <c r="R5" s="83"/>
    </row>
    <row r="6" spans="1:18" ht="187.5" x14ac:dyDescent="0.25">
      <c r="A6" s="83"/>
      <c r="B6" s="83"/>
      <c r="C6" s="87"/>
      <c r="D6" s="12" t="s">
        <v>5</v>
      </c>
      <c r="E6" s="82" t="s">
        <v>6</v>
      </c>
      <c r="F6" s="83"/>
      <c r="G6" s="82" t="s">
        <v>7</v>
      </c>
      <c r="H6" s="83"/>
      <c r="I6" s="82" t="s">
        <v>8</v>
      </c>
      <c r="J6" s="83"/>
      <c r="K6" s="82" t="s">
        <v>9</v>
      </c>
      <c r="L6" s="83"/>
      <c r="M6" s="82" t="s">
        <v>10</v>
      </c>
      <c r="N6" s="83"/>
      <c r="O6" s="12" t="s">
        <v>11</v>
      </c>
      <c r="P6" s="12" t="s">
        <v>12</v>
      </c>
      <c r="Q6" s="12" t="s">
        <v>13</v>
      </c>
      <c r="R6" s="32" t="s">
        <v>14</v>
      </c>
    </row>
    <row r="7" spans="1:18" ht="15.75" customHeight="1" x14ac:dyDescent="0.3">
      <c r="A7" s="84"/>
      <c r="B7" s="85"/>
      <c r="C7" s="13" t="s">
        <v>15</v>
      </c>
      <c r="D7" s="14" t="s">
        <v>15</v>
      </c>
      <c r="E7" s="15" t="s">
        <v>16</v>
      </c>
      <c r="F7" s="14" t="s">
        <v>15</v>
      </c>
      <c r="G7" s="14" t="s">
        <v>17</v>
      </c>
      <c r="H7" s="14" t="s">
        <v>15</v>
      </c>
      <c r="I7" s="14" t="s">
        <v>17</v>
      </c>
      <c r="J7" s="14" t="s">
        <v>15</v>
      </c>
      <c r="K7" s="14" t="s">
        <v>17</v>
      </c>
      <c r="L7" s="14" t="s">
        <v>15</v>
      </c>
      <c r="M7" s="14" t="s">
        <v>18</v>
      </c>
      <c r="N7" s="14" t="s">
        <v>15</v>
      </c>
      <c r="O7" s="14" t="s">
        <v>15</v>
      </c>
      <c r="P7" s="14" t="s">
        <v>15</v>
      </c>
      <c r="Q7" s="14" t="s">
        <v>15</v>
      </c>
      <c r="R7" s="33" t="s">
        <v>15</v>
      </c>
    </row>
    <row r="8" spans="1:18" ht="18.75" x14ac:dyDescent="0.3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</row>
    <row r="9" spans="1:18" s="11" customFormat="1" ht="15" customHeight="1" x14ac:dyDescent="0.3">
      <c r="A9" s="16" t="s">
        <v>60</v>
      </c>
      <c r="B9" s="17"/>
      <c r="C9" s="18">
        <f t="shared" ref="C9:N9" si="0">C10</f>
        <v>1849613</v>
      </c>
      <c r="D9" s="18">
        <f t="shared" si="0"/>
        <v>0</v>
      </c>
      <c r="E9" s="19">
        <v>0</v>
      </c>
      <c r="F9" s="18">
        <f t="shared" si="0"/>
        <v>0</v>
      </c>
      <c r="G9" s="18">
        <f t="shared" si="0"/>
        <v>790</v>
      </c>
      <c r="H9" s="18">
        <f t="shared" si="0"/>
        <v>1712620.74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v>0</v>
      </c>
      <c r="P9" s="18">
        <v>0</v>
      </c>
      <c r="Q9" s="18">
        <v>0</v>
      </c>
      <c r="R9" s="18">
        <f>R10</f>
        <v>136992.26</v>
      </c>
    </row>
    <row r="10" spans="1:18" ht="15" customHeight="1" x14ac:dyDescent="0.3">
      <c r="A10" s="20">
        <v>1</v>
      </c>
      <c r="B10" s="21" t="s">
        <v>53</v>
      </c>
      <c r="C10" s="22">
        <f>D10+F10+H10+J10+L10+N10+O10+P10+Q10+R10</f>
        <v>1849613</v>
      </c>
      <c r="D10" s="23">
        <v>0</v>
      </c>
      <c r="E10" s="24">
        <v>0</v>
      </c>
      <c r="F10" s="23">
        <v>0</v>
      </c>
      <c r="G10" s="23">
        <v>790</v>
      </c>
      <c r="H10" s="23">
        <v>1712620.74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136992.26</v>
      </c>
    </row>
    <row r="11" spans="1:18" s="11" customFormat="1" ht="15" customHeight="1" x14ac:dyDescent="0.3">
      <c r="A11" s="16" t="s">
        <v>61</v>
      </c>
      <c r="B11" s="25"/>
      <c r="C11" s="26">
        <f>C12</f>
        <v>1100304</v>
      </c>
      <c r="D11" s="26">
        <f t="shared" ref="D11:R11" si="1">D12</f>
        <v>0</v>
      </c>
      <c r="E11" s="19">
        <f t="shared" si="1"/>
        <v>0</v>
      </c>
      <c r="F11" s="26">
        <f t="shared" si="1"/>
        <v>0</v>
      </c>
      <c r="G11" s="26">
        <f t="shared" si="1"/>
        <v>324</v>
      </c>
      <c r="H11" s="26">
        <f t="shared" si="1"/>
        <v>935304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165000</v>
      </c>
    </row>
    <row r="12" spans="1:18" ht="18.75" x14ac:dyDescent="0.3">
      <c r="A12" s="27">
        <v>1</v>
      </c>
      <c r="B12" s="28" t="s">
        <v>54</v>
      </c>
      <c r="C12" s="23">
        <f>D12+F12+H12+J12+L12+N12+O63+O12+P12+Q12+R12</f>
        <v>1100304</v>
      </c>
      <c r="D12" s="29">
        <v>0</v>
      </c>
      <c r="E12" s="24">
        <v>0</v>
      </c>
      <c r="F12" s="29">
        <v>0</v>
      </c>
      <c r="G12" s="29">
        <v>324</v>
      </c>
      <c r="H12" s="29">
        <v>935304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165000</v>
      </c>
    </row>
    <row r="13" spans="1:18" s="11" customFormat="1" ht="15" customHeight="1" x14ac:dyDescent="0.3">
      <c r="A13" s="16" t="s">
        <v>62</v>
      </c>
      <c r="B13" s="25"/>
      <c r="C13" s="26">
        <f>SUM(C14:C18)</f>
        <v>10925283.859999999</v>
      </c>
      <c r="D13" s="26">
        <f t="shared" ref="D13:R13" si="2">SUM(D14:D18)</f>
        <v>1592618.5</v>
      </c>
      <c r="E13" s="19">
        <f t="shared" si="2"/>
        <v>0</v>
      </c>
      <c r="F13" s="26">
        <f t="shared" si="2"/>
        <v>0</v>
      </c>
      <c r="G13" s="26">
        <f t="shared" si="2"/>
        <v>2062.6</v>
      </c>
      <c r="H13" s="26">
        <f t="shared" si="2"/>
        <v>6344589.5999999996</v>
      </c>
      <c r="I13" s="26">
        <f t="shared" si="2"/>
        <v>0</v>
      </c>
      <c r="J13" s="26">
        <f t="shared" si="2"/>
        <v>0</v>
      </c>
      <c r="K13" s="26">
        <f t="shared" si="2"/>
        <v>633</v>
      </c>
      <c r="L13" s="26">
        <f t="shared" si="2"/>
        <v>1833075.76</v>
      </c>
      <c r="M13" s="26">
        <f t="shared" si="2"/>
        <v>0</v>
      </c>
      <c r="N13" s="26">
        <f t="shared" si="2"/>
        <v>0</v>
      </c>
      <c r="O13" s="26">
        <f t="shared" si="2"/>
        <v>0</v>
      </c>
      <c r="P13" s="26">
        <f t="shared" si="2"/>
        <v>0</v>
      </c>
      <c r="Q13" s="26">
        <f t="shared" si="2"/>
        <v>0</v>
      </c>
      <c r="R13" s="26">
        <f t="shared" si="2"/>
        <v>1155000</v>
      </c>
    </row>
    <row r="14" spans="1:18" customFormat="1" ht="18.75" x14ac:dyDescent="0.3">
      <c r="A14" s="30">
        <v>1</v>
      </c>
      <c r="B14" s="28" t="s">
        <v>55</v>
      </c>
      <c r="C14" s="31">
        <f>D14+F14+H14+J14+L14+N14+O72+O14+P14+Q14+R14</f>
        <v>2829492</v>
      </c>
      <c r="D14" s="29">
        <v>757732</v>
      </c>
      <c r="E14" s="24">
        <v>0</v>
      </c>
      <c r="F14" s="29">
        <v>0</v>
      </c>
      <c r="G14" s="29">
        <v>560</v>
      </c>
      <c r="H14" s="29">
        <v>1736760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335000</v>
      </c>
    </row>
    <row r="15" spans="1:18" customFormat="1" ht="18.75" x14ac:dyDescent="0.3">
      <c r="A15" s="30">
        <v>2</v>
      </c>
      <c r="B15" s="28" t="s">
        <v>56</v>
      </c>
      <c r="C15" s="31">
        <f>D15+F15+H15+J15+L15+N15+O73+O15+P15+Q15+R15</f>
        <v>2937210.5</v>
      </c>
      <c r="D15" s="29">
        <v>834886.5</v>
      </c>
      <c r="E15" s="24">
        <v>0</v>
      </c>
      <c r="F15" s="29">
        <v>0</v>
      </c>
      <c r="G15" s="29">
        <v>569</v>
      </c>
      <c r="H15" s="29">
        <v>1767324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335000</v>
      </c>
    </row>
    <row r="16" spans="1:18" customFormat="1" ht="15" customHeight="1" x14ac:dyDescent="0.3">
      <c r="A16" s="30">
        <v>3</v>
      </c>
      <c r="B16" s="28" t="s">
        <v>57</v>
      </c>
      <c r="C16" s="31">
        <f>D16+F16+H16+J16+L16+N16+O74+O16+P16+Q16+R16</f>
        <v>1988075.76</v>
      </c>
      <c r="D16" s="29">
        <v>0</v>
      </c>
      <c r="E16" s="24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633</v>
      </c>
      <c r="L16" s="29">
        <v>1833075.76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155000</v>
      </c>
    </row>
    <row r="17" spans="1:18" customFormat="1" ht="18.75" x14ac:dyDescent="0.3">
      <c r="A17" s="30">
        <v>4</v>
      </c>
      <c r="B17" s="28" t="s">
        <v>58</v>
      </c>
      <c r="C17" s="31">
        <f>D17+F17+H17+J17+L17+N17+O75+O17+P17+Q17+R17</f>
        <v>2074956</v>
      </c>
      <c r="D17" s="29">
        <v>0</v>
      </c>
      <c r="E17" s="24">
        <v>0</v>
      </c>
      <c r="F17" s="29">
        <v>0</v>
      </c>
      <c r="G17" s="29">
        <v>611</v>
      </c>
      <c r="H17" s="29">
        <v>1909956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165000</v>
      </c>
    </row>
    <row r="18" spans="1:18" customFormat="1" ht="18.75" x14ac:dyDescent="0.3">
      <c r="A18" s="30">
        <v>5</v>
      </c>
      <c r="B18" s="28" t="s">
        <v>59</v>
      </c>
      <c r="C18" s="31">
        <f>D18+F18+H18+J18+L18+N18+O76+O18+P18+Q18+R18</f>
        <v>1095549.6000000001</v>
      </c>
      <c r="D18" s="29">
        <v>0</v>
      </c>
      <c r="E18" s="24">
        <v>0</v>
      </c>
      <c r="F18" s="29">
        <v>0</v>
      </c>
      <c r="G18" s="29">
        <v>322.60000000000002</v>
      </c>
      <c r="H18" s="29">
        <v>930549.6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165000</v>
      </c>
    </row>
  </sheetData>
  <mergeCells count="14">
    <mergeCell ref="O1:R1"/>
    <mergeCell ref="O2:R2"/>
    <mergeCell ref="O3:R3"/>
    <mergeCell ref="A4:R4"/>
    <mergeCell ref="O5:R5"/>
    <mergeCell ref="A5:A7"/>
    <mergeCell ref="B5:B7"/>
    <mergeCell ref="C5:C6"/>
    <mergeCell ref="E6:F6"/>
    <mergeCell ref="D5:N5"/>
    <mergeCell ref="G6:H6"/>
    <mergeCell ref="I6:J6"/>
    <mergeCell ref="K6:L6"/>
    <mergeCell ref="M6:N6"/>
  </mergeCells>
  <phoneticPr fontId="9" type="noConversion"/>
  <pageMargins left="0.25" right="0.25" top="0.75" bottom="0.75" header="0.3" footer="0.3"/>
  <pageSetup paperSize="9" scale="5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topLeftCell="F1" workbookViewId="0">
      <selection activeCell="J13" sqref="J13"/>
    </sheetView>
  </sheetViews>
  <sheetFormatPr defaultRowHeight="15" x14ac:dyDescent="0.25"/>
  <cols>
    <col min="1" max="1" width="9.140625" style="1"/>
    <col min="2" max="2" width="37" style="1" customWidth="1"/>
    <col min="3" max="3" width="9.28515625" style="1" bestFit="1" customWidth="1"/>
    <col min="4" max="4" width="8" style="1" customWidth="1"/>
    <col min="5" max="5" width="16.140625" style="1" customWidth="1"/>
    <col min="6" max="6" width="8.42578125" style="1" customWidth="1"/>
    <col min="7" max="7" width="8" style="1" customWidth="1"/>
    <col min="8" max="8" width="12" style="1" customWidth="1"/>
    <col min="9" max="9" width="11" style="1" customWidth="1"/>
    <col min="10" max="10" width="17" style="1" customWidth="1"/>
    <col min="11" max="11" width="11.140625" style="1" customWidth="1"/>
    <col min="12" max="12" width="12" style="1" customWidth="1"/>
    <col min="13" max="13" width="17.42578125" style="1" customWidth="1"/>
    <col min="14" max="15" width="14.140625" style="1" customWidth="1"/>
    <col min="16" max="16" width="18.5703125" style="1" customWidth="1"/>
    <col min="17" max="17" width="11.7109375" style="1" customWidth="1"/>
    <col min="18" max="18" width="13.140625" style="1" customWidth="1"/>
    <col min="19" max="19" width="13.28515625" style="1" customWidth="1"/>
    <col min="20" max="16384" width="9.140625" style="1"/>
  </cols>
  <sheetData>
    <row r="1" spans="1:20" ht="18.75" x14ac:dyDescent="0.3">
      <c r="E1" s="3"/>
      <c r="K1" s="2"/>
      <c r="L1" s="5"/>
      <c r="Q1" s="6"/>
      <c r="R1" s="79" t="s">
        <v>79</v>
      </c>
      <c r="S1" s="79"/>
      <c r="T1" s="7"/>
    </row>
    <row r="2" spans="1:20" ht="18.75" x14ac:dyDescent="0.25">
      <c r="E2" s="3"/>
      <c r="K2" s="2"/>
      <c r="L2" s="5"/>
      <c r="M2" s="80" t="s">
        <v>80</v>
      </c>
      <c r="N2" s="80"/>
      <c r="O2" s="80"/>
      <c r="P2" s="80"/>
      <c r="Q2" s="80"/>
      <c r="R2" s="80"/>
      <c r="S2" s="80"/>
      <c r="T2" s="8"/>
    </row>
    <row r="3" spans="1:20" ht="33.75" customHeight="1" x14ac:dyDescent="0.25">
      <c r="E3" s="3"/>
      <c r="K3" s="2"/>
      <c r="L3" s="5"/>
      <c r="M3" s="80"/>
      <c r="N3" s="80"/>
      <c r="O3" s="80"/>
      <c r="P3" s="80"/>
      <c r="Q3" s="80"/>
      <c r="R3" s="80"/>
      <c r="S3" s="80"/>
      <c r="T3" s="8"/>
    </row>
    <row r="4" spans="1:20" ht="18.75" x14ac:dyDescent="0.25">
      <c r="E4" s="3"/>
      <c r="K4" s="2"/>
      <c r="L4" s="5"/>
      <c r="M4" s="8"/>
      <c r="N4" s="8"/>
      <c r="O4" s="8"/>
      <c r="P4" s="8"/>
      <c r="Q4" s="8"/>
      <c r="R4" s="8"/>
      <c r="S4" s="8"/>
      <c r="T4" s="8"/>
    </row>
    <row r="5" spans="1:20" ht="93.75" customHeight="1" x14ac:dyDescent="0.25">
      <c r="A5" s="90" t="s">
        <v>84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"/>
    </row>
    <row r="6" spans="1:20" ht="60.75" customHeight="1" x14ac:dyDescent="0.25">
      <c r="A6" s="82" t="s">
        <v>0</v>
      </c>
      <c r="B6" s="82" t="s">
        <v>1</v>
      </c>
      <c r="C6" s="92" t="s">
        <v>20</v>
      </c>
      <c r="D6" s="93"/>
      <c r="E6" s="88" t="s">
        <v>21</v>
      </c>
      <c r="F6" s="88" t="s">
        <v>22</v>
      </c>
      <c r="G6" s="88" t="s">
        <v>23</v>
      </c>
      <c r="H6" s="88" t="s">
        <v>24</v>
      </c>
      <c r="I6" s="92" t="s">
        <v>25</v>
      </c>
      <c r="J6" s="93"/>
      <c r="K6" s="96" t="s">
        <v>26</v>
      </c>
      <c r="L6" s="98" t="s">
        <v>27</v>
      </c>
      <c r="M6" s="92" t="s">
        <v>28</v>
      </c>
      <c r="N6" s="95"/>
      <c r="O6" s="95"/>
      <c r="P6" s="93"/>
      <c r="Q6" s="88" t="s">
        <v>29</v>
      </c>
      <c r="R6" s="88" t="s">
        <v>30</v>
      </c>
      <c r="S6" s="88" t="s">
        <v>31</v>
      </c>
    </row>
    <row r="7" spans="1:20" ht="65.25" customHeight="1" x14ac:dyDescent="0.25">
      <c r="A7" s="89"/>
      <c r="B7" s="89"/>
      <c r="C7" s="88" t="s">
        <v>32</v>
      </c>
      <c r="D7" s="88" t="s">
        <v>33</v>
      </c>
      <c r="E7" s="89"/>
      <c r="F7" s="83"/>
      <c r="G7" s="83"/>
      <c r="H7" s="89"/>
      <c r="I7" s="88" t="s">
        <v>34</v>
      </c>
      <c r="J7" s="88" t="s">
        <v>35</v>
      </c>
      <c r="K7" s="97"/>
      <c r="L7" s="99"/>
      <c r="M7" s="88" t="s">
        <v>34</v>
      </c>
      <c r="N7" s="88" t="s">
        <v>36</v>
      </c>
      <c r="O7" s="88" t="s">
        <v>37</v>
      </c>
      <c r="P7" s="88" t="s">
        <v>38</v>
      </c>
      <c r="Q7" s="89"/>
      <c r="R7" s="89"/>
      <c r="S7" s="83"/>
    </row>
    <row r="8" spans="1:20" ht="70.5" customHeight="1" x14ac:dyDescent="0.25">
      <c r="A8" s="89"/>
      <c r="B8" s="89"/>
      <c r="C8" s="83"/>
      <c r="D8" s="89"/>
      <c r="E8" s="89"/>
      <c r="F8" s="83"/>
      <c r="G8" s="83"/>
      <c r="H8" s="89"/>
      <c r="I8" s="89"/>
      <c r="J8" s="89"/>
      <c r="K8" s="97"/>
      <c r="L8" s="99"/>
      <c r="M8" s="89"/>
      <c r="N8" s="88"/>
      <c r="O8" s="88"/>
      <c r="P8" s="88"/>
      <c r="Q8" s="89"/>
      <c r="R8" s="89"/>
      <c r="S8" s="83"/>
    </row>
    <row r="9" spans="1:20" ht="18.75" x14ac:dyDescent="0.25">
      <c r="A9" s="91"/>
      <c r="B9" s="91"/>
      <c r="C9" s="94"/>
      <c r="D9" s="91"/>
      <c r="E9" s="89"/>
      <c r="F9" s="94"/>
      <c r="G9" s="94"/>
      <c r="H9" s="34" t="s">
        <v>39</v>
      </c>
      <c r="I9" s="34" t="s">
        <v>39</v>
      </c>
      <c r="J9" s="34" t="s">
        <v>39</v>
      </c>
      <c r="K9" s="35" t="s">
        <v>40</v>
      </c>
      <c r="L9" s="100"/>
      <c r="M9" s="34" t="s">
        <v>15</v>
      </c>
      <c r="N9" s="34" t="s">
        <v>15</v>
      </c>
      <c r="O9" s="34" t="s">
        <v>15</v>
      </c>
      <c r="P9" s="34" t="s">
        <v>15</v>
      </c>
      <c r="Q9" s="34" t="s">
        <v>41</v>
      </c>
      <c r="R9" s="34" t="s">
        <v>41</v>
      </c>
      <c r="S9" s="94"/>
    </row>
    <row r="10" spans="1:20" ht="15.75" customHeight="1" x14ac:dyDescent="0.25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</row>
    <row r="11" spans="1:20" s="53" customFormat="1" ht="22.5" customHeight="1" x14ac:dyDescent="0.3">
      <c r="A11" s="16" t="s">
        <v>60</v>
      </c>
      <c r="B11" s="54"/>
      <c r="C11" s="55" t="s">
        <v>19</v>
      </c>
      <c r="D11" s="55" t="s">
        <v>19</v>
      </c>
      <c r="E11" s="55" t="s">
        <v>19</v>
      </c>
      <c r="F11" s="55" t="s">
        <v>19</v>
      </c>
      <c r="G11" s="55" t="s">
        <v>19</v>
      </c>
      <c r="H11" s="56">
        <f>H12</f>
        <v>1018.55</v>
      </c>
      <c r="I11" s="56">
        <f>I12</f>
        <v>964.5</v>
      </c>
      <c r="J11" s="56">
        <f>J12</f>
        <v>563.79999999999995</v>
      </c>
      <c r="K11" s="57">
        <f>K12</f>
        <v>54</v>
      </c>
      <c r="L11" s="58" t="s">
        <v>19</v>
      </c>
      <c r="M11" s="56">
        <v>1849613</v>
      </c>
      <c r="N11" s="56">
        <v>80223.22</v>
      </c>
      <c r="O11" s="56">
        <v>80223.22</v>
      </c>
      <c r="P11" s="56">
        <v>1689166.56</v>
      </c>
      <c r="Q11" s="59">
        <f>M11/I11</f>
        <v>1917.6910316226024</v>
      </c>
      <c r="R11" s="60">
        <f>MAX(R12)</f>
        <v>2781.8975635044067</v>
      </c>
      <c r="S11" s="58" t="s">
        <v>19</v>
      </c>
    </row>
    <row r="12" spans="1:20" ht="33" customHeight="1" x14ac:dyDescent="0.3">
      <c r="A12" s="39">
        <v>1</v>
      </c>
      <c r="B12" s="21" t="s">
        <v>53</v>
      </c>
      <c r="C12" s="40">
        <v>1977</v>
      </c>
      <c r="D12" s="41"/>
      <c r="E12" s="49" t="s">
        <v>51</v>
      </c>
      <c r="F12" s="42">
        <v>2</v>
      </c>
      <c r="G12" s="42">
        <v>3</v>
      </c>
      <c r="H12" s="36">
        <v>1018.55</v>
      </c>
      <c r="I12" s="36">
        <v>964.5</v>
      </c>
      <c r="J12" s="36">
        <v>563.79999999999995</v>
      </c>
      <c r="K12" s="37">
        <v>54</v>
      </c>
      <c r="L12" s="43" t="s">
        <v>42</v>
      </c>
      <c r="M12" s="22">
        <v>1849613</v>
      </c>
      <c r="N12" s="38">
        <v>80223.22</v>
      </c>
      <c r="O12" s="44">
        <v>80223.22</v>
      </c>
      <c r="P12" s="44">
        <v>1689166.56</v>
      </c>
      <c r="Q12" s="38">
        <f>M12/I12</f>
        <v>1917.6910316226024</v>
      </c>
      <c r="R12" s="45">
        <v>2781.8975635044067</v>
      </c>
      <c r="S12" s="46" t="s">
        <v>43</v>
      </c>
    </row>
    <row r="13" spans="1:20" s="53" customFormat="1" ht="15" customHeight="1" x14ac:dyDescent="0.3">
      <c r="A13" s="16" t="s">
        <v>61</v>
      </c>
      <c r="B13" s="25"/>
      <c r="C13" s="50" t="s">
        <v>19</v>
      </c>
      <c r="D13" s="50" t="s">
        <v>19</v>
      </c>
      <c r="E13" s="51" t="s">
        <v>19</v>
      </c>
      <c r="F13" s="50" t="s">
        <v>19</v>
      </c>
      <c r="G13" s="50" t="s">
        <v>19</v>
      </c>
      <c r="H13" s="26">
        <f>H14</f>
        <v>312.60000000000002</v>
      </c>
      <c r="I13" s="26">
        <f t="shared" ref="I13:P13" si="0">I14</f>
        <v>290.10000000000002</v>
      </c>
      <c r="J13" s="26">
        <f t="shared" si="0"/>
        <v>217.39999999999998</v>
      </c>
      <c r="K13" s="52">
        <f t="shared" si="0"/>
        <v>24</v>
      </c>
      <c r="L13" s="50" t="s">
        <v>19</v>
      </c>
      <c r="M13" s="26">
        <f t="shared" si="0"/>
        <v>1100304</v>
      </c>
      <c r="N13" s="26">
        <f t="shared" si="0"/>
        <v>40954.42</v>
      </c>
      <c r="O13" s="26">
        <f t="shared" si="0"/>
        <v>40954.42</v>
      </c>
      <c r="P13" s="26">
        <f t="shared" si="0"/>
        <v>1018395.16</v>
      </c>
      <c r="Q13" s="26">
        <f t="shared" ref="Q13:Q20" si="1">M13/H13</f>
        <v>3519.8464491362761</v>
      </c>
      <c r="R13" s="26">
        <f>R14</f>
        <v>3520.2403071017275</v>
      </c>
      <c r="S13" s="50" t="s">
        <v>19</v>
      </c>
    </row>
    <row r="14" spans="1:20" customFormat="1" ht="15" customHeight="1" x14ac:dyDescent="0.3">
      <c r="A14" s="30">
        <v>1</v>
      </c>
      <c r="B14" s="28" t="s">
        <v>54</v>
      </c>
      <c r="C14" s="30" t="s">
        <v>63</v>
      </c>
      <c r="D14" s="30"/>
      <c r="E14" s="30" t="s">
        <v>64</v>
      </c>
      <c r="F14" s="30" t="s">
        <v>65</v>
      </c>
      <c r="G14" s="30" t="s">
        <v>66</v>
      </c>
      <c r="H14" s="23">
        <v>312.60000000000002</v>
      </c>
      <c r="I14" s="23">
        <v>290.10000000000002</v>
      </c>
      <c r="J14" s="23">
        <v>217.39999999999998</v>
      </c>
      <c r="K14" s="47">
        <v>24</v>
      </c>
      <c r="L14" s="30" t="s">
        <v>42</v>
      </c>
      <c r="M14" s="31">
        <v>1100304</v>
      </c>
      <c r="N14" s="31">
        <v>40954.42</v>
      </c>
      <c r="O14" s="31">
        <v>40954.42</v>
      </c>
      <c r="P14" s="31">
        <v>1018395.16</v>
      </c>
      <c r="Q14" s="31">
        <f t="shared" si="1"/>
        <v>3519.8464491362761</v>
      </c>
      <c r="R14" s="31">
        <v>3520.2403071017275</v>
      </c>
      <c r="S14" s="48" t="s">
        <v>67</v>
      </c>
    </row>
    <row r="15" spans="1:20" s="53" customFormat="1" ht="17.25" customHeight="1" x14ac:dyDescent="0.3">
      <c r="A15" s="16" t="s">
        <v>62</v>
      </c>
      <c r="B15" s="25"/>
      <c r="C15" s="50" t="s">
        <v>19</v>
      </c>
      <c r="D15" s="50" t="s">
        <v>19</v>
      </c>
      <c r="E15" s="51" t="s">
        <v>19</v>
      </c>
      <c r="F15" s="50" t="s">
        <v>19</v>
      </c>
      <c r="G15" s="50" t="s">
        <v>19</v>
      </c>
      <c r="H15" s="26">
        <f>SUM(H16:H20)</f>
        <v>3301.1</v>
      </c>
      <c r="I15" s="26">
        <f>SUM(I16:I20)</f>
        <v>3046.2000000000003</v>
      </c>
      <c r="J15" s="26">
        <f>SUM(J16:J20)</f>
        <v>2289.6107692307692</v>
      </c>
      <c r="K15" s="52">
        <f>SUM(K16:K20)</f>
        <v>160</v>
      </c>
      <c r="L15" s="50" t="s">
        <v>19</v>
      </c>
      <c r="M15" s="26">
        <f>SUM(M16:M20)</f>
        <v>10925283.859999999</v>
      </c>
      <c r="N15" s="26">
        <f>SUM(N16:N20)</f>
        <v>225072.93999999997</v>
      </c>
      <c r="O15" s="26">
        <f>SUM(O16:O20)</f>
        <v>225072.93999999997</v>
      </c>
      <c r="P15" s="26">
        <f>SUM(P16:P20)</f>
        <v>10475137.98</v>
      </c>
      <c r="Q15" s="26">
        <f t="shared" si="1"/>
        <v>3309.5888824937142</v>
      </c>
      <c r="R15" s="26">
        <f>MAX(R16:R20)</f>
        <v>4537.2969213939687</v>
      </c>
      <c r="S15" s="50" t="s">
        <v>19</v>
      </c>
    </row>
    <row r="16" spans="1:20" customFormat="1" ht="18" customHeight="1" x14ac:dyDescent="0.3">
      <c r="A16" s="30">
        <v>1</v>
      </c>
      <c r="B16" s="28" t="s">
        <v>55</v>
      </c>
      <c r="C16" s="30" t="s">
        <v>68</v>
      </c>
      <c r="D16" s="30"/>
      <c r="E16" s="30" t="s">
        <v>64</v>
      </c>
      <c r="F16" s="30" t="s">
        <v>65</v>
      </c>
      <c r="G16" s="30" t="s">
        <v>65</v>
      </c>
      <c r="H16" s="23">
        <v>639.9</v>
      </c>
      <c r="I16" s="23">
        <v>592.79999999999995</v>
      </c>
      <c r="J16" s="23">
        <v>431</v>
      </c>
      <c r="K16" s="47">
        <v>32</v>
      </c>
      <c r="L16" s="30" t="s">
        <v>42</v>
      </c>
      <c r="M16" s="31">
        <v>2829492</v>
      </c>
      <c r="N16" s="31">
        <v>58290.67</v>
      </c>
      <c r="O16" s="31">
        <v>58290.67</v>
      </c>
      <c r="P16" s="31">
        <v>2712910.66</v>
      </c>
      <c r="Q16" s="31">
        <f t="shared" si="1"/>
        <v>4421.7721518987346</v>
      </c>
      <c r="R16" s="31">
        <v>4537.2969213939687</v>
      </c>
      <c r="S16" s="48" t="s">
        <v>69</v>
      </c>
    </row>
    <row r="17" spans="1:19" customFormat="1" ht="17.25" customHeight="1" x14ac:dyDescent="0.3">
      <c r="A17" s="30">
        <v>2</v>
      </c>
      <c r="B17" s="28" t="s">
        <v>56</v>
      </c>
      <c r="C17" s="30" t="s">
        <v>70</v>
      </c>
      <c r="D17" s="30"/>
      <c r="E17" s="30" t="s">
        <v>64</v>
      </c>
      <c r="F17" s="30" t="s">
        <v>65</v>
      </c>
      <c r="G17" s="30" t="s">
        <v>65</v>
      </c>
      <c r="H17" s="23">
        <v>690.1</v>
      </c>
      <c r="I17" s="23">
        <v>642.1</v>
      </c>
      <c r="J17" s="23">
        <v>598</v>
      </c>
      <c r="K17" s="47">
        <v>36</v>
      </c>
      <c r="L17" s="30" t="s">
        <v>42</v>
      </c>
      <c r="M17" s="31">
        <v>2937210.5</v>
      </c>
      <c r="N17" s="31">
        <v>60509.79</v>
      </c>
      <c r="O17" s="31">
        <v>60509.79</v>
      </c>
      <c r="P17" s="31">
        <v>2816190.92</v>
      </c>
      <c r="Q17" s="31">
        <f t="shared" si="1"/>
        <v>4256.2099695696279</v>
      </c>
      <c r="R17" s="31">
        <v>4365.3770757861184</v>
      </c>
      <c r="S17" s="48" t="s">
        <v>71</v>
      </c>
    </row>
    <row r="18" spans="1:19" customFormat="1" ht="18" customHeight="1" x14ac:dyDescent="0.3">
      <c r="A18" s="30">
        <v>3</v>
      </c>
      <c r="B18" s="28" t="s">
        <v>57</v>
      </c>
      <c r="C18" s="30" t="s">
        <v>72</v>
      </c>
      <c r="D18" s="30"/>
      <c r="E18" s="30" t="s">
        <v>64</v>
      </c>
      <c r="F18" s="30" t="s">
        <v>65</v>
      </c>
      <c r="G18" s="30" t="s">
        <v>65</v>
      </c>
      <c r="H18" s="23">
        <v>781.7</v>
      </c>
      <c r="I18" s="23">
        <v>722.5</v>
      </c>
      <c r="J18" s="23">
        <v>494.61076923076922</v>
      </c>
      <c r="K18" s="47">
        <v>41</v>
      </c>
      <c r="L18" s="30" t="s">
        <v>42</v>
      </c>
      <c r="M18" s="31">
        <v>1988075.76</v>
      </c>
      <c r="N18" s="31">
        <v>40956.559999999998</v>
      </c>
      <c r="O18" s="31">
        <v>40956.559999999998</v>
      </c>
      <c r="P18" s="31">
        <v>1906162.64</v>
      </c>
      <c r="Q18" s="31">
        <f t="shared" si="1"/>
        <v>2543.2720481002939</v>
      </c>
      <c r="R18" s="31">
        <v>2543.2720481002939</v>
      </c>
      <c r="S18" s="48" t="s">
        <v>73</v>
      </c>
    </row>
    <row r="19" spans="1:19" customFormat="1" ht="18" customHeight="1" x14ac:dyDescent="0.3">
      <c r="A19" s="30">
        <v>4</v>
      </c>
      <c r="B19" s="28" t="s">
        <v>58</v>
      </c>
      <c r="C19" s="30" t="s">
        <v>74</v>
      </c>
      <c r="D19" s="30"/>
      <c r="E19" s="30" t="s">
        <v>64</v>
      </c>
      <c r="F19" s="30" t="s">
        <v>65</v>
      </c>
      <c r="G19" s="30" t="s">
        <v>65</v>
      </c>
      <c r="H19" s="61">
        <v>764.1</v>
      </c>
      <c r="I19" s="61">
        <v>700.4</v>
      </c>
      <c r="J19" s="23">
        <v>659</v>
      </c>
      <c r="K19" s="47">
        <v>30</v>
      </c>
      <c r="L19" s="30" t="s">
        <v>42</v>
      </c>
      <c r="M19" s="31">
        <v>2074956</v>
      </c>
      <c r="N19" s="31">
        <v>42746.39</v>
      </c>
      <c r="O19" s="31">
        <v>42746.39</v>
      </c>
      <c r="P19" s="31">
        <v>1989463.22</v>
      </c>
      <c r="Q19" s="31">
        <f t="shared" si="1"/>
        <v>2715.5555555555557</v>
      </c>
      <c r="R19" s="31">
        <v>2715.8594163067664</v>
      </c>
      <c r="S19" s="48" t="s">
        <v>75</v>
      </c>
    </row>
    <row r="20" spans="1:19" customFormat="1" ht="20.25" customHeight="1" x14ac:dyDescent="0.3">
      <c r="A20" s="30">
        <v>5</v>
      </c>
      <c r="B20" s="28" t="s">
        <v>59</v>
      </c>
      <c r="C20" s="30" t="s">
        <v>76</v>
      </c>
      <c r="D20" s="30"/>
      <c r="E20" s="30" t="s">
        <v>64</v>
      </c>
      <c r="F20" s="30" t="s">
        <v>65</v>
      </c>
      <c r="G20" s="30" t="s">
        <v>65</v>
      </c>
      <c r="H20" s="23">
        <v>425.3</v>
      </c>
      <c r="I20" s="23">
        <v>388.4</v>
      </c>
      <c r="J20" s="23">
        <v>107</v>
      </c>
      <c r="K20" s="47">
        <v>21</v>
      </c>
      <c r="L20" s="30" t="s">
        <v>42</v>
      </c>
      <c r="M20" s="31">
        <v>1095549.6000000001</v>
      </c>
      <c r="N20" s="31">
        <v>22569.53</v>
      </c>
      <c r="O20" s="31">
        <v>22569.53</v>
      </c>
      <c r="P20" s="31">
        <v>1050410.54</v>
      </c>
      <c r="Q20" s="31">
        <f t="shared" si="1"/>
        <v>2575.9454502703975</v>
      </c>
      <c r="R20" s="31">
        <v>2576.2336891605928</v>
      </c>
      <c r="S20" s="48" t="s">
        <v>77</v>
      </c>
    </row>
  </sheetData>
  <mergeCells count="25">
    <mergeCell ref="G6:G9"/>
    <mergeCell ref="I6:J6"/>
    <mergeCell ref="K6:K8"/>
    <mergeCell ref="L6:L9"/>
    <mergeCell ref="R1:S1"/>
    <mergeCell ref="M2:S3"/>
    <mergeCell ref="A5:S5"/>
    <mergeCell ref="A6:A9"/>
    <mergeCell ref="B6:B9"/>
    <mergeCell ref="C6:D6"/>
    <mergeCell ref="E6:E9"/>
    <mergeCell ref="F6:F9"/>
    <mergeCell ref="R6:R8"/>
    <mergeCell ref="M6:P6"/>
    <mergeCell ref="S6:S9"/>
    <mergeCell ref="C7:C9"/>
    <mergeCell ref="D7:D9"/>
    <mergeCell ref="I7:I8"/>
    <mergeCell ref="J7:J8"/>
    <mergeCell ref="H6:H8"/>
    <mergeCell ref="M7:M8"/>
    <mergeCell ref="Q6:Q8"/>
    <mergeCell ref="N7:N8"/>
    <mergeCell ref="O7:O8"/>
    <mergeCell ref="P7:P8"/>
  </mergeCells>
  <phoneticPr fontId="9" type="noConversion"/>
  <pageMargins left="0.25" right="0.25" top="0.75" bottom="0.75" header="0.3" footer="0.3"/>
  <pageSetup paperSize="9" scale="5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"/>
  <sheetViews>
    <sheetView topLeftCell="A5" workbookViewId="0">
      <selection activeCell="A7" sqref="A7:A10"/>
    </sheetView>
  </sheetViews>
  <sheetFormatPr defaultRowHeight="15" x14ac:dyDescent="0.25"/>
  <cols>
    <col min="1" max="1" width="8" style="1" customWidth="1"/>
    <col min="2" max="2" width="25.85546875" style="1" customWidth="1"/>
    <col min="3" max="3" width="21.85546875" style="1" customWidth="1"/>
    <col min="4" max="4" width="11.140625" style="1" customWidth="1"/>
    <col min="5" max="5" width="11" style="1" customWidth="1"/>
    <col min="6" max="6" width="11.85546875" style="1" customWidth="1"/>
    <col min="7" max="8" width="15.42578125" style="1" customWidth="1"/>
    <col min="9" max="9" width="18" style="1" customWidth="1"/>
    <col min="10" max="10" width="15.42578125" style="1" customWidth="1"/>
    <col min="11" max="11" width="11.7109375" style="1" customWidth="1"/>
    <col min="12" max="12" width="14" style="1" customWidth="1"/>
    <col min="13" max="13" width="13.42578125" style="1" customWidth="1"/>
    <col min="14" max="14" width="19.5703125" style="1" customWidth="1"/>
    <col min="15" max="15" width="12" style="1" customWidth="1"/>
    <col min="16" max="16" width="10" style="1" customWidth="1"/>
    <col min="17" max="17" width="12.7109375" style="1" customWidth="1"/>
    <col min="18" max="18" width="11.42578125" style="1" customWidth="1"/>
    <col min="19" max="19" width="11.7109375" style="1" customWidth="1"/>
    <col min="20" max="20" width="9.140625" style="1"/>
    <col min="21" max="21" width="13.7109375" style="1" customWidth="1"/>
    <col min="22" max="22" width="17.7109375" style="1" customWidth="1"/>
    <col min="23" max="23" width="14.28515625" style="1" customWidth="1"/>
    <col min="24" max="24" width="17.85546875" style="1" customWidth="1"/>
    <col min="25" max="16384" width="9.140625" style="1"/>
  </cols>
  <sheetData>
    <row r="1" spans="1:27" customFormat="1" ht="32.25" customHeight="1" x14ac:dyDescent="0.3">
      <c r="T1" s="79" t="s">
        <v>81</v>
      </c>
      <c r="U1" s="79"/>
      <c r="V1" s="79"/>
      <c r="W1" s="79"/>
      <c r="X1" s="79"/>
      <c r="Y1" s="6"/>
      <c r="Z1" s="1"/>
      <c r="AA1" s="1"/>
    </row>
    <row r="2" spans="1:27" customFormat="1" ht="68.25" customHeight="1" x14ac:dyDescent="0.25">
      <c r="T2" s="80" t="s">
        <v>82</v>
      </c>
      <c r="U2" s="80"/>
      <c r="V2" s="80"/>
      <c r="W2" s="80"/>
      <c r="X2" s="80"/>
      <c r="Y2" s="8"/>
      <c r="Z2" s="1"/>
      <c r="AA2" s="1"/>
    </row>
    <row r="3" spans="1:27" customFormat="1" ht="21" customHeight="1" x14ac:dyDescent="0.25">
      <c r="U3" s="8"/>
      <c r="V3" s="8"/>
      <c r="W3" s="8"/>
      <c r="X3" s="8"/>
      <c r="Y3" s="8"/>
      <c r="Z3" s="1"/>
      <c r="AA3" s="1"/>
    </row>
    <row r="4" spans="1:27" customFormat="1" x14ac:dyDescent="0.25"/>
    <row r="5" spans="1:27" customFormat="1" x14ac:dyDescent="0.25"/>
    <row r="6" spans="1:27" customFormat="1" ht="88.5" customHeight="1" x14ac:dyDescent="0.25">
      <c r="A6" s="101" t="s">
        <v>85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"/>
      <c r="Z6" s="10"/>
      <c r="AA6" s="10"/>
    </row>
    <row r="7" spans="1:27" ht="21" customHeight="1" x14ac:dyDescent="0.25">
      <c r="A7" s="106" t="s">
        <v>0</v>
      </c>
      <c r="B7" s="106" t="s">
        <v>1</v>
      </c>
      <c r="C7" s="117" t="s">
        <v>2</v>
      </c>
      <c r="D7" s="106" t="s">
        <v>3</v>
      </c>
      <c r="E7" s="106"/>
      <c r="F7" s="106"/>
      <c r="G7" s="106"/>
      <c r="H7" s="106"/>
      <c r="I7" s="106"/>
      <c r="J7" s="106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6" t="s">
        <v>4</v>
      </c>
      <c r="V7" s="107"/>
      <c r="W7" s="107"/>
      <c r="X7" s="107"/>
    </row>
    <row r="8" spans="1:27" ht="15" customHeight="1" x14ac:dyDescent="0.25">
      <c r="A8" s="106"/>
      <c r="B8" s="106"/>
      <c r="C8" s="117"/>
      <c r="D8" s="108" t="s">
        <v>5</v>
      </c>
      <c r="E8" s="109"/>
      <c r="F8" s="109"/>
      <c r="G8" s="109"/>
      <c r="H8" s="109"/>
      <c r="I8" s="109"/>
      <c r="J8" s="110"/>
      <c r="K8" s="111" t="s">
        <v>6</v>
      </c>
      <c r="L8" s="112"/>
      <c r="M8" s="111" t="s">
        <v>7</v>
      </c>
      <c r="N8" s="112"/>
      <c r="O8" s="111" t="s">
        <v>8</v>
      </c>
      <c r="P8" s="112"/>
      <c r="Q8" s="111" t="s">
        <v>9</v>
      </c>
      <c r="R8" s="112"/>
      <c r="S8" s="111" t="s">
        <v>10</v>
      </c>
      <c r="T8" s="112"/>
      <c r="U8" s="102" t="s">
        <v>11</v>
      </c>
      <c r="V8" s="102" t="s">
        <v>12</v>
      </c>
      <c r="W8" s="102" t="s">
        <v>13</v>
      </c>
      <c r="X8" s="104" t="s">
        <v>14</v>
      </c>
    </row>
    <row r="9" spans="1:27" ht="83.25" customHeight="1" x14ac:dyDescent="0.25">
      <c r="A9" s="107"/>
      <c r="B9" s="107"/>
      <c r="C9" s="118"/>
      <c r="D9" s="62" t="s">
        <v>44</v>
      </c>
      <c r="E9" s="62" t="s">
        <v>45</v>
      </c>
      <c r="F9" s="62" t="s">
        <v>46</v>
      </c>
      <c r="G9" s="62" t="s">
        <v>47</v>
      </c>
      <c r="H9" s="62" t="s">
        <v>48</v>
      </c>
      <c r="I9" s="62" t="s">
        <v>49</v>
      </c>
      <c r="J9" s="62" t="s">
        <v>50</v>
      </c>
      <c r="K9" s="113"/>
      <c r="L9" s="114"/>
      <c r="M9" s="113"/>
      <c r="N9" s="114"/>
      <c r="O9" s="113"/>
      <c r="P9" s="114"/>
      <c r="Q9" s="113"/>
      <c r="R9" s="114"/>
      <c r="S9" s="113"/>
      <c r="T9" s="114"/>
      <c r="U9" s="103"/>
      <c r="V9" s="103"/>
      <c r="W9" s="103"/>
      <c r="X9" s="105"/>
    </row>
    <row r="10" spans="1:27" ht="20.25" x14ac:dyDescent="0.3">
      <c r="A10" s="115"/>
      <c r="B10" s="116"/>
      <c r="C10" s="63" t="s">
        <v>15</v>
      </c>
      <c r="D10" s="64" t="s">
        <v>15</v>
      </c>
      <c r="E10" s="64"/>
      <c r="F10" s="64"/>
      <c r="G10" s="64"/>
      <c r="H10" s="64"/>
      <c r="I10" s="64"/>
      <c r="J10" s="64"/>
      <c r="K10" s="65" t="s">
        <v>16</v>
      </c>
      <c r="L10" s="64" t="s">
        <v>15</v>
      </c>
      <c r="M10" s="64" t="s">
        <v>17</v>
      </c>
      <c r="N10" s="64" t="s">
        <v>15</v>
      </c>
      <c r="O10" s="64" t="s">
        <v>17</v>
      </c>
      <c r="P10" s="64" t="s">
        <v>15</v>
      </c>
      <c r="Q10" s="64" t="s">
        <v>17</v>
      </c>
      <c r="R10" s="64" t="s">
        <v>15</v>
      </c>
      <c r="S10" s="64" t="s">
        <v>18</v>
      </c>
      <c r="T10" s="64" t="s">
        <v>15</v>
      </c>
      <c r="U10" s="64" t="s">
        <v>15</v>
      </c>
      <c r="V10" s="64" t="s">
        <v>15</v>
      </c>
      <c r="W10" s="64" t="s">
        <v>15</v>
      </c>
      <c r="X10" s="66" t="s">
        <v>15</v>
      </c>
    </row>
    <row r="11" spans="1:27" ht="20.25" x14ac:dyDescent="0.3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7">
        <v>11</v>
      </c>
      <c r="L11" s="67">
        <v>12</v>
      </c>
      <c r="M11" s="67">
        <v>13</v>
      </c>
      <c r="N11" s="67">
        <v>14</v>
      </c>
      <c r="O11" s="67">
        <v>15</v>
      </c>
      <c r="P11" s="67">
        <v>16</v>
      </c>
      <c r="Q11" s="67">
        <v>17</v>
      </c>
      <c r="R11" s="67">
        <v>18</v>
      </c>
      <c r="S11" s="67">
        <v>19</v>
      </c>
      <c r="T11" s="67">
        <v>20</v>
      </c>
      <c r="U11" s="67">
        <v>21</v>
      </c>
      <c r="V11" s="67">
        <v>22</v>
      </c>
      <c r="W11" s="67">
        <v>23</v>
      </c>
      <c r="X11" s="67">
        <v>24</v>
      </c>
    </row>
    <row r="12" spans="1:27" ht="21" x14ac:dyDescent="0.35">
      <c r="A12" s="68" t="s">
        <v>52</v>
      </c>
      <c r="B12" s="69"/>
      <c r="C12" s="70">
        <v>1849613</v>
      </c>
      <c r="D12" s="70">
        <v>0</v>
      </c>
      <c r="E12" s="70">
        <f t="shared" ref="E12:J12" si="0">E13</f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  <c r="J12" s="70">
        <f t="shared" si="0"/>
        <v>0</v>
      </c>
      <c r="K12" s="71">
        <v>0</v>
      </c>
      <c r="L12" s="70">
        <v>0</v>
      </c>
      <c r="M12" s="70">
        <v>790</v>
      </c>
      <c r="N12" s="70">
        <v>1712620.74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/>
      <c r="V12" s="70"/>
      <c r="W12" s="70"/>
      <c r="X12" s="70">
        <v>136992.26</v>
      </c>
    </row>
    <row r="13" spans="1:27" ht="40.5" x14ac:dyDescent="0.35">
      <c r="A13" s="72">
        <v>1</v>
      </c>
      <c r="B13" s="73" t="s">
        <v>53</v>
      </c>
      <c r="C13" s="74">
        <v>1849613</v>
      </c>
      <c r="D13" s="75"/>
      <c r="E13" s="76"/>
      <c r="F13" s="76"/>
      <c r="G13" s="76"/>
      <c r="H13" s="76"/>
      <c r="I13" s="76"/>
      <c r="J13" s="76"/>
      <c r="K13" s="77"/>
      <c r="L13" s="75"/>
      <c r="M13" s="78">
        <v>790</v>
      </c>
      <c r="N13" s="78">
        <v>1712620.74</v>
      </c>
      <c r="O13" s="75"/>
      <c r="P13" s="75"/>
      <c r="Q13" s="78"/>
      <c r="R13" s="78"/>
      <c r="S13" s="75"/>
      <c r="T13" s="75"/>
      <c r="U13" s="75"/>
      <c r="V13" s="75"/>
      <c r="W13" s="75"/>
      <c r="X13" s="70">
        <v>136992.26</v>
      </c>
    </row>
  </sheetData>
  <mergeCells count="18">
    <mergeCell ref="B7:B10"/>
    <mergeCell ref="C7:C9"/>
    <mergeCell ref="T1:X1"/>
    <mergeCell ref="T2:X2"/>
    <mergeCell ref="A6:X6"/>
    <mergeCell ref="W8:W9"/>
    <mergeCell ref="X8:X9"/>
    <mergeCell ref="D7:T7"/>
    <mergeCell ref="U7:X7"/>
    <mergeCell ref="D8:J8"/>
    <mergeCell ref="S8:T9"/>
    <mergeCell ref="U8:U9"/>
    <mergeCell ref="V8:V9"/>
    <mergeCell ref="A7:A10"/>
    <mergeCell ref="K8:L9"/>
    <mergeCell ref="M8:N9"/>
    <mergeCell ref="O8:P9"/>
    <mergeCell ref="Q8:R9"/>
  </mergeCells>
  <phoneticPr fontId="9" type="noConversion"/>
  <pageMargins left="0.25" right="0.25" top="0.75" bottom="0.75" header="0.3" footer="0.3"/>
  <pageSetup paperSize="9" scale="41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№1</vt:lpstr>
      <vt:lpstr>Приложение №2</vt:lpstr>
      <vt:lpstr>Приложение №3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owner</cp:lastModifiedBy>
  <cp:lastPrinted>2016-10-18T11:08:52Z</cp:lastPrinted>
  <dcterms:created xsi:type="dcterms:W3CDTF">2016-08-31T07:08:28Z</dcterms:created>
  <dcterms:modified xsi:type="dcterms:W3CDTF">2017-04-17T11:30:25Z</dcterms:modified>
</cp:coreProperties>
</file>