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firstSheet="7" activeTab="7"/>
  </bookViews>
  <sheets>
    <sheet name="Ведомст.2017" sheetId="1" state="hidden" r:id="rId1"/>
    <sheet name="Функц.2017" sheetId="2" state="hidden" r:id="rId2"/>
    <sheet name="ЦС.2017" sheetId="3" state="hidden" r:id="rId3"/>
    <sheet name="Ожидаемое" sheetId="4" state="hidden" r:id="rId4"/>
    <sheet name="Вед." sheetId="5" state="hidden" r:id="rId5"/>
    <sheet name="Функц." sheetId="6" state="hidden" r:id="rId6"/>
    <sheet name="МП." sheetId="7" state="hidden" r:id="rId7"/>
    <sheet name="Лист1" sheetId="8" r:id="rId8"/>
  </sheets>
  <definedNames>
    <definedName name="_xlnm._FilterDatabase" localSheetId="4" hidden="1">'Вед.'!$A$8:$M$130</definedName>
    <definedName name="_xlnm._FilterDatabase" localSheetId="0" hidden="1">'Ведомст.2017'!$B$9:$H$129</definedName>
    <definedName name="_xlnm._FilterDatabase" localSheetId="7" hidden="1">'Лист1'!$B$9:$J$129</definedName>
    <definedName name="_xlnm._FilterDatabase" localSheetId="6" hidden="1">'МП.'!$A$9:$H$86</definedName>
    <definedName name="_xlnm._FilterDatabase" localSheetId="3" hidden="1">'Ожидаемое'!$A$4:$I$116</definedName>
    <definedName name="_xlnm._FilterDatabase" localSheetId="1" hidden="1">'Функц.2017'!$A$9:$F$120</definedName>
    <definedName name="_xlnm.Print_Titles" localSheetId="4">'Вед.'!$8:$8</definedName>
    <definedName name="_xlnm.Print_Titles" localSheetId="7">'Лист1'!$9:$10</definedName>
    <definedName name="_xlnm.Print_Area" localSheetId="0">'Ведомст.2017'!$A$1:$H$129</definedName>
  </definedNames>
  <calcPr fullCalcOnLoad="1"/>
</workbook>
</file>

<file path=xl/sharedStrings.xml><?xml version="1.0" encoding="utf-8"?>
<sst xmlns="http://schemas.openxmlformats.org/spreadsheetml/2006/main" count="1325" uniqueCount="233">
  <si>
    <t>тыс.рублей</t>
  </si>
  <si>
    <t>Наименование</t>
  </si>
  <si>
    <t>Глава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</si>
  <si>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</si>
  <si>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</si>
  <si>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</si>
  <si>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</si>
  <si>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</si>
  <si>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</si>
  <si>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</si>
  <si>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</si>
  <si>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</si>
  <si>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</si>
  <si>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1.</t>
  </si>
  <si>
    <t>АДМИНИСТРАЦИЯ КОВАРДИЦКОГО СЕЛЬСКОГО ПОСЕЛЕНИЯ - ВСЕГО</t>
  </si>
  <si>
    <t>1.1.</t>
  </si>
  <si>
    <t>Администрация сельского поселения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</si>
  <si>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</si>
  <si>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</si>
  <si>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</si>
  <si>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</si>
  <si>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</si>
  <si>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</si>
  <si>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</si>
  <si>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</si>
  <si>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</si>
  <si>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</si>
  <si>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</si>
  <si>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</si>
  <si>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</si>
  <si>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</si>
  <si>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</si>
  <si>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</si>
  <si>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</si>
  <si>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</si>
  <si>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</si>
  <si>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</si>
  <si>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</si>
  <si>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</si>
  <si>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</si>
  <si>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</si>
  <si>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</si>
  <si>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</si>
  <si>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</si>
  <si>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</si>
  <si>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</si>
  <si>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</si>
  <si>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</si>
  <si>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1.2.</t>
  </si>
  <si>
    <t>Муниципальное казенное учреждение "Административно-хозяйственный центр Ковардицкого сельского поселения Муромского района"</t>
  </si>
  <si>
    <t>1.3</t>
  </si>
  <si>
    <t>Муниципальное бюджетное учреждение "Ковардицкий Дом культуры"</t>
  </si>
  <si>
    <t>ИТОГО РАСХОДОВ:</t>
  </si>
  <si>
    <t>Непрограммные расходы органов местного самоуправления</t>
  </si>
  <si>
    <t>Иные непрограммные расходы</t>
  </si>
  <si>
    <t>99 9 00 00110</t>
  </si>
  <si>
    <t>99 9 00 86040</t>
  </si>
  <si>
    <t>08 2 01 86010</t>
  </si>
  <si>
    <t>99 9 00 21300</t>
  </si>
  <si>
    <t>99 9 00 21310</t>
  </si>
  <si>
    <t>Муниципальная программа «Управление муниципальным имуществом Ковардицкого сельского поселения Муромского района на 2016-2020 годы»</t>
  </si>
  <si>
    <t>Основное мероприятие «Обеспечение эффективного управления муниципальным имуществом»</t>
  </si>
  <si>
    <t>07 0 01 22310</t>
  </si>
  <si>
    <t>Муниципальная программа «Управление муниципальными финансами Ковардицкого сельского поселения Муромского района на 2016-2020 годы»</t>
  </si>
  <si>
    <t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 сельское поселение Муромского района»</t>
  </si>
  <si>
    <t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</si>
  <si>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08 3 01 51180</t>
  </si>
  <si>
    <t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t>
  </si>
  <si>
    <t>Основное мероприятие «Обеспечение условий для безопасной жизнедеятельности населения сельского поселения»</t>
  </si>
  <si>
    <t>02 1 01 22730</t>
  </si>
  <si>
    <t>02 1 01 22740</t>
  </si>
  <si>
    <t>Муниципальная программа "Обеспечение доступным и комфортным жильем населения Ковардицкого сельского поселения Муромского района на 2016-2020 годы"</t>
  </si>
  <si>
    <t>Подпрограмма "Социальное жилье в Ковардицком сельском поселении Муромского района на 2016-2020 годы"</t>
  </si>
  <si>
    <t>Основное мероприятие "Обеспечение нуждающихся граждан социальным жильем"</t>
  </si>
  <si>
    <t>Муниципальная программа «Капитальный ремонт жилищного фонда Ковардицкого сельского поселения Муромского района на 2016-2020 годы»</t>
  </si>
  <si>
    <t>Основное мероприятие «Обеспечение  безопасного и комфортного проживания жителей многоквартирных домов сельского поселения»</t>
  </si>
  <si>
    <t>12 0 01 22320</t>
  </si>
  <si>
    <t>12 0 01 96010</t>
  </si>
  <si>
    <t>Муниципальная программа «Благоустройство территории Ковардицкого сельского поселения Муромского района на 2016-2020 годы»</t>
  </si>
  <si>
    <t>Основное мероприятие «Повышение уровня комфортного проживания населения сельского поселения»</t>
  </si>
  <si>
    <t>11 0 01 22330</t>
  </si>
  <si>
    <t>11 0 01 22340</t>
  </si>
  <si>
    <t>11 0 01 22350</t>
  </si>
  <si>
    <t>11 0 01 22370</t>
  </si>
  <si>
    <t>Муниципальная программа «Энергосбережение и повышение энергетической эффективности в Ковардицком сельском поселении Муромского района на 2016-2020 годы»</t>
  </si>
  <si>
    <t>Основное мероприятие «Внедрение энергосберегающего оборудования и систем регулирования потребления энергетических ресурсов»</t>
  </si>
  <si>
    <t>06 0 01 22060</t>
  </si>
  <si>
    <t>Муниципальная программа «Охрана окружающей среды и рациональное природопользование на территории Ковардицкого сельского поселения Муромского района на 2016-2020 годы»</t>
  </si>
  <si>
    <t>Основное мероприятие «Обеспечение экологической безопасности на территории сельского поселения»</t>
  </si>
  <si>
    <t>09 0 01 22050</t>
  </si>
  <si>
    <t>Муниципальная программа «Развитие физической культуры и спорта в Ковардицком сельском поселении Муромского района на 2016-2020 годы»</t>
  </si>
  <si>
    <t>Подпрограмма «Комплексное развитие физической культуры и спорта в муниципальном образовании Ковардицкое сельское поселение Муромского района на 2016-2020 годы»</t>
  </si>
  <si>
    <t>Основное мероприятие «Обеспечение развития физической культуры и спорта на территории сельского поселения»</t>
  </si>
  <si>
    <t>04 1 01 22040</t>
  </si>
  <si>
    <t>Муниципальная программа «Развитие муниципальной службы в Ковардицком сельском поселении Муромского района на 2016-2020 годы»</t>
  </si>
  <si>
    <t>05 0 01 22030</t>
  </si>
  <si>
    <t>Основное мероприятие «Организация освещения нормативных правовых актов  муниципального образования в средствах массовой информации»</t>
  </si>
  <si>
    <t>05 0 02 Ц0590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</si>
  <si>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t>
  </si>
  <si>
    <t>Муниципальная программа «Развитие культуры Ковардицкого сельского поселения Муромского района на 2016-2020 годы»</t>
  </si>
  <si>
    <t>Подпрограмма «Искусство»</t>
  </si>
  <si>
    <t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</si>
  <si>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03 1 01 70230</t>
  </si>
  <si>
    <t>Основное мероприятие «Обеспечение деятельности (оказание услуг) дворцов культуры, других учреждений культуры»</t>
  </si>
  <si>
    <t>03 1 02 Д0520</t>
  </si>
  <si>
    <t>03 1 02 Д0590</t>
  </si>
  <si>
    <t>02 1 01 22750</t>
  </si>
  <si>
    <t>01 2 01 86040</t>
  </si>
  <si>
    <t>100</t>
  </si>
  <si>
    <t>к решению Совета народных депутатов</t>
  </si>
  <si>
    <t>Ковардицкого  сельского поселения</t>
  </si>
  <si>
    <t>500</t>
  </si>
  <si>
    <t>800</t>
  </si>
  <si>
    <t>Резервный фонд администрации Ковардицкого сельского поселения (Иные бюджетные ассигнования)</t>
  </si>
  <si>
    <t>200</t>
  </si>
  <si>
    <t>Оценка недвижимости, признание прав и регулирование отношений по государственной и муниципальной собственности  (Иные бюджетные ассигнования)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</si>
  <si>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</si>
  <si>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t>
  </si>
  <si>
    <t>300</t>
  </si>
  <si>
    <t>Доплата к пенсиям муниципальных служащих (Социальное обеспечение и иные выплаты населению)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</si>
  <si>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</si>
  <si>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</si>
  <si>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</si>
  <si>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</si>
  <si>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</si>
  <si>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t>
  </si>
  <si>
    <t xml:space="preserve">                                                                                                           от ___________  № ___   </t>
  </si>
  <si>
    <t>Рз</t>
  </si>
  <si>
    <t>ПР</t>
  </si>
  <si>
    <t>ЦСР</t>
  </si>
  <si>
    <t>ВР</t>
  </si>
  <si>
    <t>Сумма</t>
  </si>
  <si>
    <t>Ковардицкого сельского поселения</t>
  </si>
  <si>
    <t>Подпрограмма «Повышение эффективности бюджетных расходов Ковардицкого сельского поселения Муромского района на 2016-2020 годы»</t>
  </si>
  <si>
    <t>Основное мероприятие «Обеспечение качественного управления финансами муниципального образования»</t>
  </si>
  <si>
    <t>от _________ № ____</t>
  </si>
  <si>
    <t>Итого</t>
  </si>
  <si>
    <t>07</t>
  </si>
  <si>
    <t>99</t>
  </si>
  <si>
    <t xml:space="preserve">99 9 </t>
  </si>
  <si>
    <t xml:space="preserve">08 2 </t>
  </si>
  <si>
    <t>99 9</t>
  </si>
  <si>
    <t>07 0 01</t>
  </si>
  <si>
    <t>08 3</t>
  </si>
  <si>
    <t>08 3 01</t>
  </si>
  <si>
    <t xml:space="preserve">02 1 </t>
  </si>
  <si>
    <t>02 1 01</t>
  </si>
  <si>
    <t xml:space="preserve">01 2 </t>
  </si>
  <si>
    <t>01 2 01</t>
  </si>
  <si>
    <t>12 0 01</t>
  </si>
  <si>
    <t>11 0 01</t>
  </si>
  <si>
    <t>06 0 01</t>
  </si>
  <si>
    <t xml:space="preserve">99 </t>
  </si>
  <si>
    <t>09 0 01</t>
  </si>
  <si>
    <t>04 1</t>
  </si>
  <si>
    <t>04 1 01</t>
  </si>
  <si>
    <t>05 0 01</t>
  </si>
  <si>
    <t xml:space="preserve">05 0 02 </t>
  </si>
  <si>
    <t>03 1</t>
  </si>
  <si>
    <t>03 1 01</t>
  </si>
  <si>
    <t xml:space="preserve">03 1 02 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</si>
  <si>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t>
  </si>
  <si>
    <t>12 0 01 22400</t>
  </si>
  <si>
    <t>08 2 01</t>
  </si>
  <si>
    <t>ЦС</t>
  </si>
  <si>
    <t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</si>
  <si>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t>
  </si>
  <si>
    <t>Опашка территорий населённых пунктов в противопожарных целях (Закупка товаров, работ и услуг для обеспечения государственных (муниципальных) нужд)</t>
  </si>
  <si>
    <t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t>
  </si>
  <si>
    <t>Обкос территорий населенных пунктов в противопожарных целях (Закупка товаров, работ и услуг для обеспечения государственных (муниципальных) нужд)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</si>
  <si>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t>
  </si>
  <si>
    <t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t>
  </si>
  <si>
    <t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t>
  </si>
  <si>
    <t>Расходы на ремонт памятников (Закупка товаров, работ и услуг для обеспечения государственных (муниципальных) нужд)</t>
  </si>
  <si>
    <t>Расходы по организации и содержанию мест захоронения (кладбищ)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</si>
  <si>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</si>
  <si>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(Закупка товаров, работ и услуг для обеспечения государственных (муниципальных) нужд)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</si>
  <si>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t>
  </si>
  <si>
    <t>Расходы на периодическую печать и издательства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</si>
  <si>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t>
  </si>
  <si>
    <t>8</t>
  </si>
  <si>
    <t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t>
  </si>
  <si>
    <t>Расходы по оборудованию зоны отдыха (пляжа)  (Закупка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</si>
  <si>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</si>
  <si>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% исп. к году (гр.7/гр.6*100)</t>
  </si>
  <si>
    <t>Начальник финансового управления администрации района</t>
  </si>
  <si>
    <t>Г.А.Сафонова</t>
  </si>
  <si>
    <t>11 0 01 22360</t>
  </si>
  <si>
    <t>99 9 00 11950</t>
  </si>
  <si>
    <t>Коммунальное хозяйство</t>
  </si>
  <si>
    <t>Приложение № 2</t>
  </si>
  <si>
    <t>Национальная экономика</t>
  </si>
  <si>
    <t>99 9 00 00190</t>
  </si>
  <si>
    <t xml:space="preserve">к постановлению </t>
  </si>
  <si>
    <t xml:space="preserve">от ___________ № ____      </t>
  </si>
  <si>
    <t>тыс. рублей</t>
  </si>
  <si>
    <t>% исполнения</t>
  </si>
  <si>
    <t>9</t>
  </si>
  <si>
    <t>Расходы на обеспечение функций муниципальных органов (Иные бюджетные ассигнования)</t>
  </si>
  <si>
    <t>Распределение бюджетных ассигнований по целевым статьям (муниципальным программам Ковардицкого сельского поселения и непрограммным направлениям деятельности), группам видов расходов, разделам и подразделам классификации расходов бюджета Ковардицкого сельского поселения на 2017 год</t>
  </si>
  <si>
    <t xml:space="preserve">Распределение бюджетных ассигнований по разделам, подразделам, целевым статьям (муниципальным программам Ковардицкого сельского поселения и непрограммным направлениям деятельности), группам видов расходов  классификации расходов бюджета Ковардицкого сельского поселения на 2017 год </t>
  </si>
  <si>
    <t xml:space="preserve">Ведомственная структура расходов бюджета Ковардицкого сельского поселения на 2017 год </t>
  </si>
  <si>
    <t>Дорожное хозяйство (дорожные фонды)</t>
  </si>
  <si>
    <t>Муниципальная программа "Дорожное хозяйство Ковардицкого сельского поселения Муромского района на 2017-2020 годы"</t>
  </si>
  <si>
    <t>Основное мероприятие "Содержание дорог на территории сельского поселения"</t>
  </si>
  <si>
    <t>15</t>
  </si>
  <si>
    <t>15 0 01</t>
  </si>
  <si>
    <t>Резерв финансовых и материальных ресурсов для ликвидации чрезвычайных ситуаций природного и техногенного характера (Иные бюджетные ассигнования)</t>
  </si>
  <si>
    <t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</si>
  <si>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15 0 01 86050</t>
  </si>
  <si>
    <t>11 0 01 22390</t>
  </si>
  <si>
    <t>03 1 02 S0390</t>
  </si>
  <si>
    <t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</si>
  <si>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Приложение № 8</t>
  </si>
  <si>
    <t xml:space="preserve">                                                                                                      Приложение № 9</t>
  </si>
  <si>
    <t>Приложение № 10</t>
  </si>
  <si>
    <t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t>
  </si>
  <si>
    <t>Мероприятия по размещению муниципального кладбища (Закупка товаров, работ и услуг для обеспечения государственных (муниципальных) нужд)</t>
  </si>
  <si>
    <t xml:space="preserve">от 22.12.2016 №45 </t>
  </si>
  <si>
    <t>02 1 01 22770</t>
  </si>
  <si>
    <t>Прочие мероприятия (Закупка товаров, работ и услуг для обеспечения государственных (муниципальных) нужд)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</si>
  <si>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t>
  </si>
  <si>
    <t>03 1 02 70390</t>
  </si>
  <si>
    <t>Поддержка отрасли культуры</t>
  </si>
  <si>
    <t>99 9 00 R5190</t>
  </si>
  <si>
    <t xml:space="preserve">Сведения об исполнении бюджета Борисоглебского сельского поселения Муромского района по расходам в 2017 году </t>
  </si>
  <si>
    <t>План на 2017 год</t>
  </si>
  <si>
    <t>Ожидаемое исполнение в 2017 году</t>
  </si>
  <si>
    <t>Исполнено за 1 квартал 2017 года</t>
  </si>
  <si>
    <t>Отчет об исполнении бюджета Ковардицкого сельского поселения по ведомственной структуре расходов за 1 квартал 2017 года</t>
  </si>
  <si>
    <t xml:space="preserve">План на 2017 год </t>
  </si>
  <si>
    <t xml:space="preserve">к постановлению Главы администрации </t>
  </si>
  <si>
    <t xml:space="preserve">от 10.05.2017 № 202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</si>
</sst>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#,##0.000"/>
    <numFmt numFmtId="174" formatCode="#,##0.0000"/>
    <numFmt numFmtId="175" formatCode="#,##0.0"/>
    <numFmt numFmtId="176" formatCode="000000"/>
    <numFmt numFmtId="177" formatCode="#,##0.000000"/>
    <numFmt numFmtId="178" formatCode="0.0"/>
    <numFmt numFmtId="179" formatCode="0.000"/>
    <numFmt numFmtId="180" formatCode="0.0000"/>
    <numFmt numFmtId="181" formatCode="0.00000"/>
    <numFmt numFmtId="182" formatCode="0.000000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2"/>
    </font>
    <font>
      <b/>
      <i/>
      <sz val="10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justify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justify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justify" vertical="center" wrapText="1"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justify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76" fontId="32" fillId="0" borderId="11" xfId="0" applyNumberFormat="1" applyFont="1" applyFill="1" applyBorder="1" applyAlignment="1">
      <alignment horizontal="justify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" fontId="28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right"/>
    </xf>
    <xf numFmtId="4" fontId="28" fillId="0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 wrapText="1"/>
    </xf>
    <xf numFmtId="175" fontId="21" fillId="0" borderId="11" xfId="0" applyNumberFormat="1" applyFont="1" applyFill="1" applyBorder="1" applyAlignment="1">
      <alignment horizontal="center" vertical="center"/>
    </xf>
    <xf numFmtId="175" fontId="24" fillId="0" borderId="11" xfId="0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justify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 applyProtection="1">
      <alignment horizontal="center" vertical="center"/>
      <protection locked="0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horizontal="justify" vertical="top" wrapText="1"/>
    </xf>
    <xf numFmtId="49" fontId="28" fillId="0" borderId="11" xfId="0" applyNumberFormat="1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>
      <alignment horizontal="center" vertical="center"/>
    </xf>
    <xf numFmtId="172" fontId="28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1" fillId="0" borderId="11" xfId="0" applyFont="1" applyFill="1" applyBorder="1" applyAlignment="1">
      <alignment horizontal="justify" vertical="top" wrapText="1"/>
    </xf>
    <xf numFmtId="49" fontId="33" fillId="0" borderId="11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2" fillId="0" borderId="11" xfId="0" applyFont="1" applyFill="1" applyBorder="1" applyAlignment="1">
      <alignment horizontal="justify" vertical="top" wrapText="1"/>
    </xf>
    <xf numFmtId="49" fontId="27" fillId="0" borderId="11" xfId="0" applyNumberFormat="1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0" fillId="0" borderId="11" xfId="0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horizontal="left" vertical="center"/>
    </xf>
    <xf numFmtId="49" fontId="30" fillId="0" borderId="11" xfId="0" applyNumberFormat="1" applyFont="1" applyFill="1" applyBorder="1" applyAlignment="1">
      <alignment horizontal="center" vertical="center"/>
    </xf>
    <xf numFmtId="172" fontId="30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81" fontId="28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30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justify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justify" vertical="top" wrapText="1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81" fontId="30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175" fontId="33" fillId="0" borderId="10" xfId="0" applyNumberFormat="1" applyFont="1" applyFill="1" applyBorder="1" applyAlignment="1">
      <alignment horizontal="center" vertical="center"/>
    </xf>
    <xf numFmtId="175" fontId="27" fillId="0" borderId="10" xfId="0" applyNumberFormat="1" applyFont="1" applyFill="1" applyBorder="1" applyAlignment="1">
      <alignment horizontal="center" vertical="center"/>
    </xf>
    <xf numFmtId="175" fontId="28" fillId="0" borderId="10" xfId="0" applyNumberFormat="1" applyFont="1" applyFill="1" applyBorder="1" applyAlignment="1">
      <alignment horizontal="center" vertical="center" wrapText="1"/>
    </xf>
    <xf numFmtId="181" fontId="24" fillId="0" borderId="11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>
      <alignment/>
    </xf>
    <xf numFmtId="172" fontId="3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75" fontId="19" fillId="0" borderId="11" xfId="0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75" fontId="30" fillId="0" borderId="12" xfId="0" applyNumberFormat="1" applyFont="1" applyFill="1" applyBorder="1" applyAlignment="1">
      <alignment vertical="center" wrapText="1"/>
    </xf>
    <xf numFmtId="172" fontId="30" fillId="0" borderId="0" xfId="0" applyNumberFormat="1" applyFont="1" applyFill="1" applyAlignment="1">
      <alignment/>
    </xf>
    <xf numFmtId="175" fontId="30" fillId="0" borderId="11" xfId="0" applyNumberFormat="1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center" vertical="center"/>
    </xf>
    <xf numFmtId="175" fontId="33" fillId="0" borderId="11" xfId="0" applyNumberFormat="1" applyFont="1" applyFill="1" applyBorder="1" applyAlignment="1">
      <alignment horizontal="center" vertical="center"/>
    </xf>
    <xf numFmtId="175" fontId="28" fillId="0" borderId="11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/>
    </xf>
    <xf numFmtId="0" fontId="48" fillId="0" borderId="10" xfId="0" applyNumberFormat="1" applyFont="1" applyFill="1" applyBorder="1" applyAlignment="1">
      <alignment horizontal="justify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left" vertical="center"/>
    </xf>
    <xf numFmtId="172" fontId="49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48" fillId="0" borderId="10" xfId="0" applyNumberFormat="1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left" vertical="center"/>
    </xf>
    <xf numFmtId="0" fontId="30" fillId="0" borderId="11" xfId="0" applyNumberFormat="1" applyFont="1" applyFill="1" applyBorder="1" applyAlignment="1">
      <alignment horizontal="center" vertical="center"/>
    </xf>
    <xf numFmtId="175" fontId="28" fillId="0" borderId="1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left"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right" vertical="center" wrapText="1"/>
    </xf>
    <xf numFmtId="175" fontId="30" fillId="0" borderId="12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right"/>
    </xf>
    <xf numFmtId="175" fontId="19" fillId="0" borderId="12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</cellXfs>
  <cellStyles count="472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Заголовок 1" xfId="288"/>
    <cellStyle name="Заголовок 1 10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" xfId="298"/>
    <cellStyle name="Заголовок 2 10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" xfId="318"/>
    <cellStyle name="Заголовок 4 10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" xfId="328"/>
    <cellStyle name="Итог 10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" xfId="338"/>
    <cellStyle name="Контрольная ячейка 10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" xfId="348"/>
    <cellStyle name="Название 10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" xfId="358"/>
    <cellStyle name="Нейтральный 10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 10" xfId="368"/>
    <cellStyle name="Обычный 10 2" xfId="369"/>
    <cellStyle name="Обычный 2" xfId="370"/>
    <cellStyle name="Обычный 2 10" xfId="371"/>
    <cellStyle name="Обычный 2 2" xfId="372"/>
    <cellStyle name="Обычный 2 3" xfId="373"/>
    <cellStyle name="Обычный 2 4" xfId="374"/>
    <cellStyle name="Обычный 2 5" xfId="375"/>
    <cellStyle name="Обычный 2 6" xfId="376"/>
    <cellStyle name="Обычный 2 7" xfId="377"/>
    <cellStyle name="Обычный 2 8" xfId="378"/>
    <cellStyle name="Обычный 2 9" xfId="379"/>
    <cellStyle name="Обычный 3" xfId="380"/>
    <cellStyle name="Обычный 3 2" xfId="381"/>
    <cellStyle name="Обычный 3 3" xfId="382"/>
    <cellStyle name="Обычный 3 4" xfId="383"/>
    <cellStyle name="Обычный 3 5" xfId="384"/>
    <cellStyle name="Обычный 3 6" xfId="385"/>
    <cellStyle name="Обычный 3 7" xfId="386"/>
    <cellStyle name="Обычный 3 8" xfId="387"/>
    <cellStyle name="Обычный 3 9" xfId="388"/>
    <cellStyle name="Обычный 4" xfId="389"/>
    <cellStyle name="Обычный 4 2" xfId="390"/>
    <cellStyle name="Обычный 4 3" xfId="391"/>
    <cellStyle name="Обычный 4 4" xfId="392"/>
    <cellStyle name="Обычный 4 5" xfId="393"/>
    <cellStyle name="Обычный 4 6" xfId="394"/>
    <cellStyle name="Обычный 4 7" xfId="395"/>
    <cellStyle name="Обычный 4 8" xfId="396"/>
    <cellStyle name="Обычный 5" xfId="397"/>
    <cellStyle name="Обычный 5 2" xfId="398"/>
    <cellStyle name="Обычный 5 3" xfId="399"/>
    <cellStyle name="Обычный 5 4" xfId="400"/>
    <cellStyle name="Обычный 5 5" xfId="401"/>
    <cellStyle name="Обычный 5 6" xfId="402"/>
    <cellStyle name="Обычный 5 7" xfId="403"/>
    <cellStyle name="Обычный 6" xfId="404"/>
    <cellStyle name="Обычный 6 2" xfId="405"/>
    <cellStyle name="Обычный 6 3" xfId="406"/>
    <cellStyle name="Обычный 6 4" xfId="407"/>
    <cellStyle name="Обычный 6 5" xfId="408"/>
    <cellStyle name="Обычный 6 6" xfId="409"/>
    <cellStyle name="Обычный 7" xfId="410"/>
    <cellStyle name="Обычный 7 2" xfId="411"/>
    <cellStyle name="Обычный 7 3" xfId="412"/>
    <cellStyle name="Обычный 7 4" xfId="413"/>
    <cellStyle name="Обычный 7 5" xfId="414"/>
    <cellStyle name="Обычный 8" xfId="415"/>
    <cellStyle name="Обычный 8 2" xfId="416"/>
    <cellStyle name="Обычный 8 3" xfId="417"/>
    <cellStyle name="Обычный 8 4" xfId="418"/>
    <cellStyle name="Обычный 9" xfId="419"/>
    <cellStyle name="Обычный 9 2" xfId="420"/>
    <cellStyle name="Обычный 9 3" xfId="421"/>
    <cellStyle name="Followed Hyperlink" xfId="422"/>
    <cellStyle name="Плохой" xfId="423"/>
    <cellStyle name="Плохой 10" xfId="424"/>
    <cellStyle name="Плохой 2" xfId="425"/>
    <cellStyle name="Плохой 3" xfId="426"/>
    <cellStyle name="Плохой 4" xfId="427"/>
    <cellStyle name="Плохой 5" xfId="428"/>
    <cellStyle name="Плохой 6" xfId="429"/>
    <cellStyle name="Плохой 7" xfId="430"/>
    <cellStyle name="Плохой 8" xfId="431"/>
    <cellStyle name="Плохой 9" xfId="432"/>
    <cellStyle name="Пояснение" xfId="433"/>
    <cellStyle name="Пояснение 10" xfId="434"/>
    <cellStyle name="Пояснение 2" xfId="435"/>
    <cellStyle name="Пояснение 3" xfId="436"/>
    <cellStyle name="Пояснение 4" xfId="437"/>
    <cellStyle name="Пояснение 5" xfId="438"/>
    <cellStyle name="Пояснение 6" xfId="439"/>
    <cellStyle name="Пояснение 7" xfId="440"/>
    <cellStyle name="Пояснение 8" xfId="441"/>
    <cellStyle name="Пояснение 9" xfId="442"/>
    <cellStyle name="Примечание" xfId="443"/>
    <cellStyle name="Примечание 10" xfId="444"/>
    <cellStyle name="Примечание 2" xfId="445"/>
    <cellStyle name="Примечание 3" xfId="446"/>
    <cellStyle name="Примечание 4" xfId="447"/>
    <cellStyle name="Примечание 5" xfId="448"/>
    <cellStyle name="Примечание 6" xfId="449"/>
    <cellStyle name="Примечание 7" xfId="450"/>
    <cellStyle name="Примечание 8" xfId="451"/>
    <cellStyle name="Примечание 9" xfId="452"/>
    <cellStyle name="Percent" xfId="453"/>
    <cellStyle name="Связанная ячейка" xfId="454"/>
    <cellStyle name="Связанная ячейка 10" xfId="455"/>
    <cellStyle name="Связанная ячейка 2" xfId="456"/>
    <cellStyle name="Связанная ячейка 3" xfId="457"/>
    <cellStyle name="Связанная ячейка 4" xfId="458"/>
    <cellStyle name="Связанная ячейка 5" xfId="459"/>
    <cellStyle name="Связанная ячейка 6" xfId="460"/>
    <cellStyle name="Связанная ячейка 7" xfId="461"/>
    <cellStyle name="Связанная ячейка 8" xfId="462"/>
    <cellStyle name="Связанная ячейка 9" xfId="463"/>
    <cellStyle name="Текст предупреждения" xfId="464"/>
    <cellStyle name="Текст предупреждения 10" xfId="465"/>
    <cellStyle name="Текст предупреждения 2" xfId="466"/>
    <cellStyle name="Текст предупреждения 3" xfId="467"/>
    <cellStyle name="Текст предупреждения 4" xfId="468"/>
    <cellStyle name="Текст предупреждения 5" xfId="469"/>
    <cellStyle name="Текст предупреждения 6" xfId="470"/>
    <cellStyle name="Текст предупреждения 7" xfId="471"/>
    <cellStyle name="Текст предупреждения 8" xfId="472"/>
    <cellStyle name="Текст предупреждения 9" xfId="473"/>
    <cellStyle name="Comma" xfId="474"/>
    <cellStyle name="Comma [0]" xfId="475"/>
    <cellStyle name="Хороший" xfId="476"/>
    <cellStyle name="Хороший 10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zoomScale="85" zoomScaleNormal="85" zoomScalePageLayoutView="0" workbookViewId="0" topLeftCell="A79">
      <selection activeCell="H92" sqref="H92"/>
    </sheetView>
  </sheetViews>
  <sheetFormatPr defaultColWidth="9.00390625" defaultRowHeight="12.75"/>
  <cols>
    <col min="1" max="1" width="4.625" style="11" customWidth="1"/>
    <col min="2" max="2" width="52.875" style="24" customWidth="1"/>
    <col min="3" max="3" width="6.625" style="11" customWidth="1"/>
    <col min="4" max="4" width="4.75390625" style="11" customWidth="1"/>
    <col min="5" max="5" width="4.125" style="11" customWidth="1"/>
    <col min="6" max="6" width="15.375" style="11" customWidth="1"/>
    <col min="7" max="7" width="5.625" style="11" customWidth="1"/>
    <col min="8" max="8" width="16.875" style="128" customWidth="1"/>
    <col min="9" max="16384" width="9.125" style="11" customWidth="1"/>
  </cols>
  <sheetData>
    <row r="1" spans="1:11" ht="15.75">
      <c r="A1" s="13"/>
      <c r="B1" s="13"/>
      <c r="C1" s="13"/>
      <c r="D1" s="219" t="s">
        <v>213</v>
      </c>
      <c r="E1" s="222"/>
      <c r="F1" s="222"/>
      <c r="G1" s="222"/>
      <c r="H1" s="222"/>
      <c r="I1" s="219"/>
      <c r="J1" s="219"/>
      <c r="K1" s="219"/>
    </row>
    <row r="2" spans="1:11" ht="15.75">
      <c r="A2" s="13"/>
      <c r="B2" s="13"/>
      <c r="C2" s="219" t="s">
        <v>109</v>
      </c>
      <c r="D2" s="222"/>
      <c r="E2" s="222"/>
      <c r="F2" s="222"/>
      <c r="G2" s="222"/>
      <c r="H2" s="222"/>
      <c r="I2" s="219"/>
      <c r="J2" s="219"/>
      <c r="K2" s="219"/>
    </row>
    <row r="3" spans="1:11" ht="15.75">
      <c r="A3" s="13"/>
      <c r="B3" s="13"/>
      <c r="C3" s="219" t="s">
        <v>110</v>
      </c>
      <c r="D3" s="222"/>
      <c r="E3" s="222"/>
      <c r="F3" s="222"/>
      <c r="G3" s="222"/>
      <c r="H3" s="222"/>
      <c r="I3" s="219"/>
      <c r="J3" s="219"/>
      <c r="K3" s="219"/>
    </row>
    <row r="4" spans="1:11" ht="15.75">
      <c r="A4" s="13"/>
      <c r="B4" s="13"/>
      <c r="C4" s="13"/>
      <c r="D4" s="219" t="s">
        <v>218</v>
      </c>
      <c r="E4" s="222"/>
      <c r="F4" s="222"/>
      <c r="G4" s="222"/>
      <c r="H4" s="222"/>
      <c r="I4" s="219"/>
      <c r="J4" s="219"/>
      <c r="K4" s="219"/>
    </row>
    <row r="5" spans="6:8" ht="15">
      <c r="F5" s="220"/>
      <c r="G5" s="220"/>
      <c r="H5" s="220"/>
    </row>
    <row r="6" spans="1:8" ht="15.75" customHeight="1">
      <c r="A6" s="221" t="s">
        <v>201</v>
      </c>
      <c r="B6" s="221"/>
      <c r="C6" s="221"/>
      <c r="D6" s="221"/>
      <c r="E6" s="221"/>
      <c r="F6" s="221"/>
      <c r="G6" s="221"/>
      <c r="H6" s="221"/>
    </row>
    <row r="7" spans="3:8" ht="15.75">
      <c r="C7" s="12"/>
      <c r="D7" s="12"/>
      <c r="E7" s="12"/>
      <c r="F7" s="12"/>
      <c r="G7" s="12"/>
      <c r="H7" s="72"/>
    </row>
    <row r="8" ht="15.75">
      <c r="H8" s="73" t="s">
        <v>0</v>
      </c>
    </row>
    <row r="9" spans="1:8" s="192" customFormat="1" ht="28.5">
      <c r="A9" s="54"/>
      <c r="B9" s="68" t="s">
        <v>1</v>
      </c>
      <c r="C9" s="68" t="s">
        <v>2</v>
      </c>
      <c r="D9" s="54" t="s">
        <v>127</v>
      </c>
      <c r="E9" s="54" t="s">
        <v>128</v>
      </c>
      <c r="F9" s="54" t="s">
        <v>164</v>
      </c>
      <c r="G9" s="54" t="s">
        <v>130</v>
      </c>
      <c r="H9" s="74" t="s">
        <v>131</v>
      </c>
    </row>
    <row r="10" spans="1:8" ht="1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99" t="s">
        <v>180</v>
      </c>
    </row>
    <row r="11" spans="1:8" s="192" customFormat="1" ht="28.5">
      <c r="A11" s="54" t="s">
        <v>13</v>
      </c>
      <c r="B11" s="55" t="s">
        <v>14</v>
      </c>
      <c r="C11" s="76">
        <v>403</v>
      </c>
      <c r="D11" s="77"/>
      <c r="E11" s="77"/>
      <c r="F11" s="78"/>
      <c r="G11" s="77"/>
      <c r="H11" s="112">
        <f>H12+H109+H117</f>
        <v>36777</v>
      </c>
    </row>
    <row r="12" spans="1:8" ht="15.75">
      <c r="A12" s="54" t="s">
        <v>15</v>
      </c>
      <c r="B12" s="55" t="s">
        <v>16</v>
      </c>
      <c r="C12" s="76">
        <v>403</v>
      </c>
      <c r="D12" s="77"/>
      <c r="E12" s="77"/>
      <c r="F12" s="78"/>
      <c r="G12" s="77"/>
      <c r="H12" s="112">
        <f>H13+H38+H45+H54+H59+H83+H88+H104+H93+H98</f>
        <v>15630.599999999999</v>
      </c>
    </row>
    <row r="13" spans="1:8" ht="15.75">
      <c r="A13" s="56"/>
      <c r="B13" s="55" t="s">
        <v>17</v>
      </c>
      <c r="C13" s="76">
        <v>403</v>
      </c>
      <c r="D13" s="79" t="s">
        <v>18</v>
      </c>
      <c r="E13" s="79"/>
      <c r="F13" s="80"/>
      <c r="G13" s="79"/>
      <c r="H13" s="113">
        <f>H14+H20+H25+H30</f>
        <v>2682.2</v>
      </c>
    </row>
    <row r="14" spans="1:8" s="193" customFormat="1" ht="60">
      <c r="A14" s="4"/>
      <c r="B14" s="3" t="s">
        <v>20</v>
      </c>
      <c r="C14" s="81">
        <v>403</v>
      </c>
      <c r="D14" s="82" t="s">
        <v>18</v>
      </c>
      <c r="E14" s="82" t="s">
        <v>21</v>
      </c>
      <c r="F14" s="83"/>
      <c r="G14" s="82"/>
      <c r="H14" s="114">
        <f>H15</f>
        <v>1897.5</v>
      </c>
    </row>
    <row r="15" spans="1:8" s="194" customFormat="1" ht="30">
      <c r="A15" s="59"/>
      <c r="B15" s="60" t="s">
        <v>53</v>
      </c>
      <c r="C15" s="84">
        <v>403</v>
      </c>
      <c r="D15" s="85" t="s">
        <v>18</v>
      </c>
      <c r="E15" s="85" t="s">
        <v>21</v>
      </c>
      <c r="F15" s="86" t="s">
        <v>138</v>
      </c>
      <c r="G15" s="85"/>
      <c r="H15" s="115">
        <f>H16</f>
        <v>1897.5</v>
      </c>
    </row>
    <row r="16" spans="1:8" s="194" customFormat="1" ht="15.75">
      <c r="A16" s="59"/>
      <c r="B16" s="60" t="s">
        <v>54</v>
      </c>
      <c r="C16" s="84">
        <v>403</v>
      </c>
      <c r="D16" s="85" t="s">
        <v>18</v>
      </c>
      <c r="E16" s="85" t="s">
        <v>21</v>
      </c>
      <c r="F16" s="86" t="s">
        <v>139</v>
      </c>
      <c r="G16" s="85"/>
      <c r="H16" s="115">
        <f>H17+H18+H19</f>
        <v>1897.5</v>
      </c>
    </row>
    <row r="17" spans="1:8" ht="94.5" customHeight="1">
      <c r="A17" s="56"/>
      <c r="B17" s="62" t="s">
        <v>183</v>
      </c>
      <c r="C17" s="87">
        <v>403</v>
      </c>
      <c r="D17" s="88" t="s">
        <v>18</v>
      </c>
      <c r="E17" s="88" t="s">
        <v>21</v>
      </c>
      <c r="F17" s="89" t="s">
        <v>55</v>
      </c>
      <c r="G17" s="88" t="s">
        <v>108</v>
      </c>
      <c r="H17" s="116">
        <f>1818.7-69.8</f>
        <v>1748.9</v>
      </c>
    </row>
    <row r="18" spans="1:8" ht="30">
      <c r="A18" s="56"/>
      <c r="B18" s="62" t="s">
        <v>198</v>
      </c>
      <c r="C18" s="87">
        <v>403</v>
      </c>
      <c r="D18" s="88" t="s">
        <v>18</v>
      </c>
      <c r="E18" s="88" t="s">
        <v>21</v>
      </c>
      <c r="F18" s="89" t="s">
        <v>192</v>
      </c>
      <c r="G18" s="88" t="s">
        <v>114</v>
      </c>
      <c r="H18" s="116">
        <f>31.5+69.8</f>
        <v>101.3</v>
      </c>
    </row>
    <row r="19" spans="1:8" ht="139.5" customHeight="1">
      <c r="A19" s="56"/>
      <c r="B19" s="62" t="s">
        <v>161</v>
      </c>
      <c r="C19" s="87">
        <v>403</v>
      </c>
      <c r="D19" s="90" t="s">
        <v>18</v>
      </c>
      <c r="E19" s="90" t="s">
        <v>21</v>
      </c>
      <c r="F19" s="91" t="s">
        <v>56</v>
      </c>
      <c r="G19" s="90" t="s">
        <v>111</v>
      </c>
      <c r="H19" s="116">
        <v>47.3</v>
      </c>
    </row>
    <row r="20" spans="1:8" s="193" customFormat="1" ht="45">
      <c r="A20" s="58"/>
      <c r="B20" s="3" t="s">
        <v>22</v>
      </c>
      <c r="C20" s="81">
        <v>403</v>
      </c>
      <c r="D20" s="92" t="s">
        <v>18</v>
      </c>
      <c r="E20" s="92" t="s">
        <v>23</v>
      </c>
      <c r="F20" s="93"/>
      <c r="G20" s="92"/>
      <c r="H20" s="114">
        <f>H21</f>
        <v>437</v>
      </c>
    </row>
    <row r="21" spans="1:8" s="194" customFormat="1" ht="60">
      <c r="A21" s="59"/>
      <c r="B21" s="60" t="s">
        <v>63</v>
      </c>
      <c r="C21" s="84">
        <v>403</v>
      </c>
      <c r="D21" s="85" t="s">
        <v>18</v>
      </c>
      <c r="E21" s="85" t="s">
        <v>23</v>
      </c>
      <c r="F21" s="86" t="s">
        <v>40</v>
      </c>
      <c r="G21" s="85"/>
      <c r="H21" s="115">
        <f>H22</f>
        <v>437</v>
      </c>
    </row>
    <row r="22" spans="1:8" s="194" customFormat="1" ht="45">
      <c r="A22" s="59"/>
      <c r="B22" s="60" t="s">
        <v>133</v>
      </c>
      <c r="C22" s="84">
        <v>403</v>
      </c>
      <c r="D22" s="85" t="s">
        <v>18</v>
      </c>
      <c r="E22" s="85" t="s">
        <v>23</v>
      </c>
      <c r="F22" s="86" t="s">
        <v>140</v>
      </c>
      <c r="G22" s="85"/>
      <c r="H22" s="115">
        <f>H23</f>
        <v>437</v>
      </c>
    </row>
    <row r="23" spans="1:8" s="194" customFormat="1" ht="31.5" customHeight="1">
      <c r="A23" s="59"/>
      <c r="B23" s="60" t="s">
        <v>134</v>
      </c>
      <c r="C23" s="84">
        <v>403</v>
      </c>
      <c r="D23" s="85" t="s">
        <v>18</v>
      </c>
      <c r="E23" s="85" t="s">
        <v>23</v>
      </c>
      <c r="F23" s="86" t="s">
        <v>163</v>
      </c>
      <c r="G23" s="85"/>
      <c r="H23" s="115">
        <f>H24</f>
        <v>437</v>
      </c>
    </row>
    <row r="24" spans="1:8" ht="120">
      <c r="A24" s="1"/>
      <c r="B24" s="62" t="s">
        <v>216</v>
      </c>
      <c r="C24" s="87">
        <v>403</v>
      </c>
      <c r="D24" s="90" t="s">
        <v>18</v>
      </c>
      <c r="E24" s="90" t="s">
        <v>23</v>
      </c>
      <c r="F24" s="91" t="s">
        <v>57</v>
      </c>
      <c r="G24" s="90" t="s">
        <v>111</v>
      </c>
      <c r="H24" s="116">
        <v>437</v>
      </c>
    </row>
    <row r="25" spans="1:8" s="193" customFormat="1" ht="15.75">
      <c r="A25" s="4"/>
      <c r="B25" s="3" t="s">
        <v>24</v>
      </c>
      <c r="C25" s="81">
        <v>403</v>
      </c>
      <c r="D25" s="82" t="s">
        <v>18</v>
      </c>
      <c r="E25" s="82" t="s">
        <v>11</v>
      </c>
      <c r="F25" s="83"/>
      <c r="G25" s="82"/>
      <c r="H25" s="114">
        <f>H26</f>
        <v>100</v>
      </c>
    </row>
    <row r="26" spans="1:8" s="194" customFormat="1" ht="30">
      <c r="A26" s="59"/>
      <c r="B26" s="60" t="s">
        <v>53</v>
      </c>
      <c r="C26" s="84">
        <v>403</v>
      </c>
      <c r="D26" s="85" t="s">
        <v>18</v>
      </c>
      <c r="E26" s="85" t="s">
        <v>11</v>
      </c>
      <c r="F26" s="86" t="s">
        <v>138</v>
      </c>
      <c r="G26" s="85"/>
      <c r="H26" s="115">
        <f>H27</f>
        <v>100</v>
      </c>
    </row>
    <row r="27" spans="1:8" s="194" customFormat="1" ht="15.75">
      <c r="A27" s="59"/>
      <c r="B27" s="60" t="s">
        <v>54</v>
      </c>
      <c r="C27" s="84">
        <v>403</v>
      </c>
      <c r="D27" s="85" t="s">
        <v>18</v>
      </c>
      <c r="E27" s="85" t="s">
        <v>11</v>
      </c>
      <c r="F27" s="86" t="s">
        <v>141</v>
      </c>
      <c r="G27" s="85"/>
      <c r="H27" s="115">
        <f>SUM(H28:H29)</f>
        <v>100</v>
      </c>
    </row>
    <row r="28" spans="1:8" ht="30">
      <c r="A28" s="56"/>
      <c r="B28" s="62" t="s">
        <v>113</v>
      </c>
      <c r="C28" s="87">
        <v>403</v>
      </c>
      <c r="D28" s="88" t="s">
        <v>18</v>
      </c>
      <c r="E28" s="88" t="s">
        <v>11</v>
      </c>
      <c r="F28" s="89" t="s">
        <v>58</v>
      </c>
      <c r="G28" s="88" t="s">
        <v>112</v>
      </c>
      <c r="H28" s="116">
        <v>50</v>
      </c>
    </row>
    <row r="29" spans="1:8" ht="48.75" customHeight="1">
      <c r="A29" s="56"/>
      <c r="B29" s="62" t="s">
        <v>207</v>
      </c>
      <c r="C29" s="87">
        <v>403</v>
      </c>
      <c r="D29" s="88" t="s">
        <v>18</v>
      </c>
      <c r="E29" s="88" t="s">
        <v>11</v>
      </c>
      <c r="F29" s="89" t="s">
        <v>59</v>
      </c>
      <c r="G29" s="88" t="s">
        <v>112</v>
      </c>
      <c r="H29" s="116">
        <v>50</v>
      </c>
    </row>
    <row r="30" spans="1:8" s="193" customFormat="1" ht="15.75">
      <c r="A30" s="4"/>
      <c r="B30" s="3" t="s">
        <v>25</v>
      </c>
      <c r="C30" s="81">
        <v>403</v>
      </c>
      <c r="D30" s="92" t="s">
        <v>18</v>
      </c>
      <c r="E30" s="92" t="s">
        <v>26</v>
      </c>
      <c r="F30" s="93"/>
      <c r="G30" s="92"/>
      <c r="H30" s="114">
        <f>H31+H35</f>
        <v>247.7</v>
      </c>
    </row>
    <row r="31" spans="1:8" s="194" customFormat="1" ht="48.75" customHeight="1">
      <c r="A31" s="59"/>
      <c r="B31" s="60" t="s">
        <v>60</v>
      </c>
      <c r="C31" s="84">
        <v>403</v>
      </c>
      <c r="D31" s="94" t="s">
        <v>18</v>
      </c>
      <c r="E31" s="94" t="s">
        <v>26</v>
      </c>
      <c r="F31" s="95" t="s">
        <v>137</v>
      </c>
      <c r="G31" s="94"/>
      <c r="H31" s="115">
        <f>H32</f>
        <v>160</v>
      </c>
    </row>
    <row r="32" spans="1:8" s="194" customFormat="1" ht="36" customHeight="1">
      <c r="A32" s="59"/>
      <c r="B32" s="60" t="s">
        <v>61</v>
      </c>
      <c r="C32" s="84">
        <v>403</v>
      </c>
      <c r="D32" s="94" t="s">
        <v>18</v>
      </c>
      <c r="E32" s="94" t="s">
        <v>26</v>
      </c>
      <c r="F32" s="95" t="s">
        <v>142</v>
      </c>
      <c r="G32" s="94"/>
      <c r="H32" s="115">
        <f>SUM(H33:H34)</f>
        <v>160</v>
      </c>
    </row>
    <row r="33" spans="1:8" ht="60">
      <c r="A33" s="56"/>
      <c r="B33" s="62" t="s">
        <v>165</v>
      </c>
      <c r="C33" s="87">
        <v>403</v>
      </c>
      <c r="D33" s="90" t="s">
        <v>18</v>
      </c>
      <c r="E33" s="90" t="s">
        <v>26</v>
      </c>
      <c r="F33" s="89" t="s">
        <v>62</v>
      </c>
      <c r="G33" s="88" t="s">
        <v>114</v>
      </c>
      <c r="H33" s="201">
        <f>80+70</f>
        <v>150</v>
      </c>
    </row>
    <row r="34" spans="1:8" ht="45">
      <c r="A34" s="56"/>
      <c r="B34" s="62" t="s">
        <v>115</v>
      </c>
      <c r="C34" s="87">
        <v>403</v>
      </c>
      <c r="D34" s="88" t="s">
        <v>18</v>
      </c>
      <c r="E34" s="88" t="s">
        <v>26</v>
      </c>
      <c r="F34" s="89" t="s">
        <v>62</v>
      </c>
      <c r="G34" s="88" t="s">
        <v>112</v>
      </c>
      <c r="H34" s="116">
        <v>10</v>
      </c>
    </row>
    <row r="35" spans="1:8" s="194" customFormat="1" ht="30">
      <c r="A35" s="61"/>
      <c r="B35" s="60" t="s">
        <v>53</v>
      </c>
      <c r="C35" s="84">
        <v>403</v>
      </c>
      <c r="D35" s="94" t="s">
        <v>18</v>
      </c>
      <c r="E35" s="94" t="s">
        <v>26</v>
      </c>
      <c r="F35" s="95" t="s">
        <v>152</v>
      </c>
      <c r="G35" s="94"/>
      <c r="H35" s="117">
        <f>H37</f>
        <v>87.7</v>
      </c>
    </row>
    <row r="36" spans="1:8" s="194" customFormat="1" ht="15.75">
      <c r="A36" s="61"/>
      <c r="B36" s="60" t="s">
        <v>54</v>
      </c>
      <c r="C36" s="84">
        <v>403</v>
      </c>
      <c r="D36" s="94" t="s">
        <v>18</v>
      </c>
      <c r="E36" s="94" t="s">
        <v>26</v>
      </c>
      <c r="F36" s="95" t="s">
        <v>141</v>
      </c>
      <c r="G36" s="94"/>
      <c r="H36" s="117">
        <f>H37</f>
        <v>87.7</v>
      </c>
    </row>
    <row r="37" spans="1:8" ht="141" customHeight="1">
      <c r="A37" s="1"/>
      <c r="B37" s="62" t="s">
        <v>161</v>
      </c>
      <c r="C37" s="87">
        <v>403</v>
      </c>
      <c r="D37" s="90" t="s">
        <v>18</v>
      </c>
      <c r="E37" s="90" t="s">
        <v>26</v>
      </c>
      <c r="F37" s="91" t="s">
        <v>56</v>
      </c>
      <c r="G37" s="90" t="s">
        <v>111</v>
      </c>
      <c r="H37" s="202">
        <v>87.7</v>
      </c>
    </row>
    <row r="38" spans="1:8" ht="15.75">
      <c r="A38" s="59"/>
      <c r="B38" s="55" t="s">
        <v>27</v>
      </c>
      <c r="C38" s="76">
        <v>403</v>
      </c>
      <c r="D38" s="79" t="s">
        <v>19</v>
      </c>
      <c r="E38" s="79"/>
      <c r="F38" s="80"/>
      <c r="G38" s="79"/>
      <c r="H38" s="113">
        <f>H39</f>
        <v>318.7</v>
      </c>
    </row>
    <row r="39" spans="1:8" s="193" customFormat="1" ht="15.75">
      <c r="A39" s="4"/>
      <c r="B39" s="3" t="s">
        <v>28</v>
      </c>
      <c r="C39" s="81">
        <v>403</v>
      </c>
      <c r="D39" s="92" t="s">
        <v>19</v>
      </c>
      <c r="E39" s="92" t="s">
        <v>29</v>
      </c>
      <c r="F39" s="93"/>
      <c r="G39" s="92"/>
      <c r="H39" s="114">
        <f>H40</f>
        <v>318.7</v>
      </c>
    </row>
    <row r="40" spans="1:8" s="194" customFormat="1" ht="48" customHeight="1">
      <c r="A40" s="59"/>
      <c r="B40" s="60" t="s">
        <v>63</v>
      </c>
      <c r="C40" s="84">
        <v>403</v>
      </c>
      <c r="D40" s="94" t="s">
        <v>19</v>
      </c>
      <c r="E40" s="94" t="s">
        <v>29</v>
      </c>
      <c r="F40" s="95" t="s">
        <v>40</v>
      </c>
      <c r="G40" s="94"/>
      <c r="H40" s="115">
        <f>H41</f>
        <v>318.7</v>
      </c>
    </row>
    <row r="41" spans="1:8" s="194" customFormat="1" ht="81.75" customHeight="1">
      <c r="A41" s="59"/>
      <c r="B41" s="60" t="s">
        <v>64</v>
      </c>
      <c r="C41" s="84">
        <v>403</v>
      </c>
      <c r="D41" s="94" t="s">
        <v>19</v>
      </c>
      <c r="E41" s="94" t="s">
        <v>29</v>
      </c>
      <c r="F41" s="95" t="s">
        <v>143</v>
      </c>
      <c r="G41" s="94"/>
      <c r="H41" s="115">
        <f>H42</f>
        <v>318.7</v>
      </c>
    </row>
    <row r="42" spans="1:8" s="194" customFormat="1" ht="66.75" customHeight="1">
      <c r="A42" s="59"/>
      <c r="B42" s="60" t="s">
        <v>65</v>
      </c>
      <c r="C42" s="84">
        <v>403</v>
      </c>
      <c r="D42" s="94" t="s">
        <v>19</v>
      </c>
      <c r="E42" s="94" t="s">
        <v>29</v>
      </c>
      <c r="F42" s="95" t="s">
        <v>144</v>
      </c>
      <c r="G42" s="94"/>
      <c r="H42" s="115">
        <f>H43+H44</f>
        <v>318.7</v>
      </c>
    </row>
    <row r="43" spans="1:8" ht="90.75" customHeight="1">
      <c r="A43" s="56"/>
      <c r="B43" s="62" t="s">
        <v>116</v>
      </c>
      <c r="C43" s="87">
        <v>403</v>
      </c>
      <c r="D43" s="90" t="s">
        <v>19</v>
      </c>
      <c r="E43" s="90" t="s">
        <v>29</v>
      </c>
      <c r="F43" s="91" t="s">
        <v>66</v>
      </c>
      <c r="G43" s="90" t="s">
        <v>108</v>
      </c>
      <c r="H43" s="116">
        <v>307.3</v>
      </c>
    </row>
    <row r="44" spans="1:8" ht="60">
      <c r="A44" s="56"/>
      <c r="B44" s="62" t="s">
        <v>166</v>
      </c>
      <c r="C44" s="87">
        <v>403</v>
      </c>
      <c r="D44" s="90" t="s">
        <v>19</v>
      </c>
      <c r="E44" s="90" t="s">
        <v>29</v>
      </c>
      <c r="F44" s="91" t="s">
        <v>66</v>
      </c>
      <c r="G44" s="90" t="s">
        <v>114</v>
      </c>
      <c r="H44" s="116">
        <v>11.4</v>
      </c>
    </row>
    <row r="45" spans="1:8" ht="28.5">
      <c r="A45" s="56"/>
      <c r="B45" s="55" t="s">
        <v>30</v>
      </c>
      <c r="C45" s="76">
        <v>403</v>
      </c>
      <c r="D45" s="77" t="s">
        <v>29</v>
      </c>
      <c r="E45" s="77"/>
      <c r="F45" s="80"/>
      <c r="G45" s="79"/>
      <c r="H45" s="113">
        <f>H46</f>
        <v>334</v>
      </c>
    </row>
    <row r="46" spans="1:8" s="193" customFormat="1" ht="45">
      <c r="A46" s="4"/>
      <c r="B46" s="3" t="s">
        <v>31</v>
      </c>
      <c r="C46" s="81">
        <v>403</v>
      </c>
      <c r="D46" s="82" t="s">
        <v>29</v>
      </c>
      <c r="E46" s="82" t="s">
        <v>32</v>
      </c>
      <c r="F46" s="83"/>
      <c r="G46" s="82"/>
      <c r="H46" s="114">
        <f>H47</f>
        <v>334</v>
      </c>
    </row>
    <row r="47" spans="1:8" s="194" customFormat="1" ht="76.5" customHeight="1">
      <c r="A47" s="59"/>
      <c r="B47" s="60" t="s">
        <v>67</v>
      </c>
      <c r="C47" s="84">
        <v>403</v>
      </c>
      <c r="D47" s="85" t="s">
        <v>29</v>
      </c>
      <c r="E47" s="85" t="s">
        <v>32</v>
      </c>
      <c r="F47" s="86" t="s">
        <v>19</v>
      </c>
      <c r="G47" s="85"/>
      <c r="H47" s="115">
        <f>H48</f>
        <v>334</v>
      </c>
    </row>
    <row r="48" spans="1:8" s="194" customFormat="1" ht="93.75" customHeight="1">
      <c r="A48" s="59"/>
      <c r="B48" s="60" t="s">
        <v>117</v>
      </c>
      <c r="C48" s="84">
        <v>403</v>
      </c>
      <c r="D48" s="85" t="s">
        <v>29</v>
      </c>
      <c r="E48" s="85" t="s">
        <v>32</v>
      </c>
      <c r="F48" s="86" t="s">
        <v>145</v>
      </c>
      <c r="G48" s="85"/>
      <c r="H48" s="115">
        <f>H49</f>
        <v>334</v>
      </c>
    </row>
    <row r="49" spans="1:8" s="194" customFormat="1" ht="45">
      <c r="A49" s="59"/>
      <c r="B49" s="60" t="s">
        <v>68</v>
      </c>
      <c r="C49" s="84">
        <v>403</v>
      </c>
      <c r="D49" s="85" t="s">
        <v>29</v>
      </c>
      <c r="E49" s="85" t="s">
        <v>32</v>
      </c>
      <c r="F49" s="86" t="s">
        <v>146</v>
      </c>
      <c r="G49" s="85"/>
      <c r="H49" s="115">
        <f>SUM(H50:H53)</f>
        <v>334</v>
      </c>
    </row>
    <row r="50" spans="1:8" ht="48" customHeight="1">
      <c r="A50" s="56"/>
      <c r="B50" s="62" t="s">
        <v>167</v>
      </c>
      <c r="C50" s="87">
        <v>403</v>
      </c>
      <c r="D50" s="90" t="s">
        <v>29</v>
      </c>
      <c r="E50" s="90" t="s">
        <v>32</v>
      </c>
      <c r="F50" s="91" t="s">
        <v>69</v>
      </c>
      <c r="G50" s="90" t="s">
        <v>114</v>
      </c>
      <c r="H50" s="116">
        <v>196.1</v>
      </c>
    </row>
    <row r="51" spans="1:8" ht="64.5" customHeight="1">
      <c r="A51" s="56"/>
      <c r="B51" s="62" t="s">
        <v>168</v>
      </c>
      <c r="C51" s="87">
        <v>403</v>
      </c>
      <c r="D51" s="90" t="s">
        <v>29</v>
      </c>
      <c r="E51" s="90" t="s">
        <v>32</v>
      </c>
      <c r="F51" s="91" t="s">
        <v>70</v>
      </c>
      <c r="G51" s="90" t="s">
        <v>114</v>
      </c>
      <c r="H51" s="116">
        <v>60</v>
      </c>
    </row>
    <row r="52" spans="1:8" ht="46.5" customHeight="1">
      <c r="A52" s="56"/>
      <c r="B52" s="62" t="s">
        <v>169</v>
      </c>
      <c r="C52" s="87">
        <v>403</v>
      </c>
      <c r="D52" s="90" t="s">
        <v>29</v>
      </c>
      <c r="E52" s="90" t="s">
        <v>32</v>
      </c>
      <c r="F52" s="91" t="s">
        <v>106</v>
      </c>
      <c r="G52" s="90" t="s">
        <v>114</v>
      </c>
      <c r="H52" s="116">
        <v>70</v>
      </c>
    </row>
    <row r="53" spans="1:8" s="209" customFormat="1" ht="46.5" customHeight="1">
      <c r="A53" s="203"/>
      <c r="B53" s="204" t="s">
        <v>220</v>
      </c>
      <c r="C53" s="205">
        <v>403</v>
      </c>
      <c r="D53" s="206" t="s">
        <v>29</v>
      </c>
      <c r="E53" s="206" t="s">
        <v>32</v>
      </c>
      <c r="F53" s="207" t="s">
        <v>219</v>
      </c>
      <c r="G53" s="206" t="s">
        <v>114</v>
      </c>
      <c r="H53" s="208">
        <v>7.9</v>
      </c>
    </row>
    <row r="54" spans="1:8" ht="15.75">
      <c r="A54" s="56"/>
      <c r="B54" s="55" t="s">
        <v>191</v>
      </c>
      <c r="C54" s="76">
        <v>403</v>
      </c>
      <c r="D54" s="79" t="s">
        <v>21</v>
      </c>
      <c r="E54" s="90"/>
      <c r="F54" s="91"/>
      <c r="G54" s="90"/>
      <c r="H54" s="113">
        <f>H55</f>
        <v>940</v>
      </c>
    </row>
    <row r="55" spans="1:8" s="193" customFormat="1" ht="15.75">
      <c r="A55" s="4"/>
      <c r="B55" s="3" t="s">
        <v>202</v>
      </c>
      <c r="C55" s="196">
        <v>403</v>
      </c>
      <c r="D55" s="58" t="s">
        <v>21</v>
      </c>
      <c r="E55" s="58" t="s">
        <v>32</v>
      </c>
      <c r="F55" s="83"/>
      <c r="G55" s="82"/>
      <c r="H55" s="114">
        <f>H56</f>
        <v>940</v>
      </c>
    </row>
    <row r="56" spans="1:8" s="194" customFormat="1" ht="45">
      <c r="A56" s="59"/>
      <c r="B56" s="60" t="s">
        <v>203</v>
      </c>
      <c r="C56" s="197">
        <v>403</v>
      </c>
      <c r="D56" s="61" t="s">
        <v>21</v>
      </c>
      <c r="E56" s="61" t="s">
        <v>32</v>
      </c>
      <c r="F56" s="86" t="s">
        <v>205</v>
      </c>
      <c r="G56" s="85"/>
      <c r="H56" s="115">
        <f>H57</f>
        <v>940</v>
      </c>
    </row>
    <row r="57" spans="1:8" s="194" customFormat="1" ht="30">
      <c r="A57" s="59"/>
      <c r="B57" s="60" t="s">
        <v>204</v>
      </c>
      <c r="C57" s="197">
        <v>403</v>
      </c>
      <c r="D57" s="61" t="s">
        <v>21</v>
      </c>
      <c r="E57" s="61" t="s">
        <v>32</v>
      </c>
      <c r="F57" s="86" t="s">
        <v>206</v>
      </c>
      <c r="G57" s="85"/>
      <c r="H57" s="115">
        <f>H58</f>
        <v>940</v>
      </c>
    </row>
    <row r="58" spans="1:19" ht="135">
      <c r="A58" s="56"/>
      <c r="B58" s="62" t="s">
        <v>212</v>
      </c>
      <c r="C58" s="198">
        <v>403</v>
      </c>
      <c r="D58" s="1" t="s">
        <v>21</v>
      </c>
      <c r="E58" s="1" t="s">
        <v>32</v>
      </c>
      <c r="F58" s="89" t="s">
        <v>209</v>
      </c>
      <c r="G58" s="88" t="s">
        <v>114</v>
      </c>
      <c r="H58" s="116">
        <v>940</v>
      </c>
      <c r="S58" s="200"/>
    </row>
    <row r="59" spans="1:8" ht="15.75">
      <c r="A59" s="56"/>
      <c r="B59" s="55" t="s">
        <v>34</v>
      </c>
      <c r="C59" s="76">
        <v>403</v>
      </c>
      <c r="D59" s="79" t="s">
        <v>33</v>
      </c>
      <c r="E59" s="79"/>
      <c r="F59" s="80"/>
      <c r="G59" s="79"/>
      <c r="H59" s="113">
        <f>H60+H74+H70</f>
        <v>10745.1</v>
      </c>
    </row>
    <row r="60" spans="1:8" s="193" customFormat="1" ht="15.75">
      <c r="A60" s="4"/>
      <c r="B60" s="3" t="s">
        <v>35</v>
      </c>
      <c r="C60" s="81">
        <v>403</v>
      </c>
      <c r="D60" s="92" t="s">
        <v>33</v>
      </c>
      <c r="E60" s="92" t="s">
        <v>18</v>
      </c>
      <c r="F60" s="93"/>
      <c r="G60" s="92"/>
      <c r="H60" s="114">
        <f>H61+H65</f>
        <v>5495.5</v>
      </c>
    </row>
    <row r="61" spans="1:8" s="194" customFormat="1" ht="51.75" customHeight="1">
      <c r="A61" s="59"/>
      <c r="B61" s="60" t="s">
        <v>71</v>
      </c>
      <c r="C61" s="84">
        <v>403</v>
      </c>
      <c r="D61" s="94" t="s">
        <v>33</v>
      </c>
      <c r="E61" s="94" t="s">
        <v>18</v>
      </c>
      <c r="F61" s="95" t="s">
        <v>18</v>
      </c>
      <c r="G61" s="94"/>
      <c r="H61" s="115">
        <f>H62</f>
        <v>5167</v>
      </c>
    </row>
    <row r="62" spans="1:8" s="194" customFormat="1" ht="45">
      <c r="A62" s="59"/>
      <c r="B62" s="60" t="s">
        <v>72</v>
      </c>
      <c r="C62" s="84">
        <v>403</v>
      </c>
      <c r="D62" s="94" t="s">
        <v>33</v>
      </c>
      <c r="E62" s="94" t="s">
        <v>18</v>
      </c>
      <c r="F62" s="95" t="s">
        <v>147</v>
      </c>
      <c r="G62" s="94"/>
      <c r="H62" s="115">
        <f>H63</f>
        <v>5167</v>
      </c>
    </row>
    <row r="63" spans="1:8" s="194" customFormat="1" ht="30">
      <c r="A63" s="59"/>
      <c r="B63" s="60" t="s">
        <v>73</v>
      </c>
      <c r="C63" s="84">
        <v>403</v>
      </c>
      <c r="D63" s="94" t="s">
        <v>33</v>
      </c>
      <c r="E63" s="94" t="s">
        <v>18</v>
      </c>
      <c r="F63" s="95" t="s">
        <v>148</v>
      </c>
      <c r="G63" s="94"/>
      <c r="H63" s="115">
        <f>H64</f>
        <v>5167</v>
      </c>
    </row>
    <row r="64" spans="1:8" ht="139.5" customHeight="1">
      <c r="A64" s="56"/>
      <c r="B64" s="62" t="s">
        <v>161</v>
      </c>
      <c r="C64" s="87">
        <v>403</v>
      </c>
      <c r="D64" s="90" t="s">
        <v>33</v>
      </c>
      <c r="E64" s="90" t="s">
        <v>18</v>
      </c>
      <c r="F64" s="91" t="s">
        <v>107</v>
      </c>
      <c r="G64" s="90" t="s">
        <v>111</v>
      </c>
      <c r="H64" s="116">
        <v>5167</v>
      </c>
    </row>
    <row r="65" spans="1:8" s="194" customFormat="1" ht="45">
      <c r="A65" s="59"/>
      <c r="B65" s="60" t="s">
        <v>74</v>
      </c>
      <c r="C65" s="84">
        <v>403</v>
      </c>
      <c r="D65" s="94" t="s">
        <v>33</v>
      </c>
      <c r="E65" s="94" t="s">
        <v>18</v>
      </c>
      <c r="F65" s="95" t="s">
        <v>12</v>
      </c>
      <c r="G65" s="94"/>
      <c r="H65" s="115">
        <f>H66</f>
        <v>328.5</v>
      </c>
    </row>
    <row r="66" spans="1:8" s="194" customFormat="1" ht="45">
      <c r="A66" s="59"/>
      <c r="B66" s="60" t="s">
        <v>75</v>
      </c>
      <c r="C66" s="84">
        <v>403</v>
      </c>
      <c r="D66" s="94" t="s">
        <v>33</v>
      </c>
      <c r="E66" s="94" t="s">
        <v>18</v>
      </c>
      <c r="F66" s="95" t="s">
        <v>149</v>
      </c>
      <c r="G66" s="94"/>
      <c r="H66" s="115">
        <f>SUM(H67:H69)</f>
        <v>328.5</v>
      </c>
    </row>
    <row r="67" spans="1:8" ht="78" customHeight="1">
      <c r="A67" s="56"/>
      <c r="B67" s="62" t="s">
        <v>170</v>
      </c>
      <c r="C67" s="87">
        <v>403</v>
      </c>
      <c r="D67" s="90" t="s">
        <v>33</v>
      </c>
      <c r="E67" s="90" t="s">
        <v>18</v>
      </c>
      <c r="F67" s="91" t="s">
        <v>76</v>
      </c>
      <c r="G67" s="90" t="s">
        <v>114</v>
      </c>
      <c r="H67" s="116">
        <v>197.4</v>
      </c>
    </row>
    <row r="68" spans="1:8" ht="51.75" customHeight="1">
      <c r="A68" s="56"/>
      <c r="B68" s="62" t="s">
        <v>171</v>
      </c>
      <c r="C68" s="87">
        <v>403</v>
      </c>
      <c r="D68" s="90" t="s">
        <v>33</v>
      </c>
      <c r="E68" s="90" t="s">
        <v>18</v>
      </c>
      <c r="F68" s="91" t="s">
        <v>162</v>
      </c>
      <c r="G68" s="90" t="s">
        <v>114</v>
      </c>
      <c r="H68" s="116">
        <v>50</v>
      </c>
    </row>
    <row r="69" spans="1:8" ht="60">
      <c r="A69" s="56"/>
      <c r="B69" s="62" t="s">
        <v>208</v>
      </c>
      <c r="C69" s="87">
        <v>403</v>
      </c>
      <c r="D69" s="90" t="s">
        <v>33</v>
      </c>
      <c r="E69" s="90" t="s">
        <v>18</v>
      </c>
      <c r="F69" s="91" t="s">
        <v>77</v>
      </c>
      <c r="G69" s="90" t="s">
        <v>122</v>
      </c>
      <c r="H69" s="116">
        <v>81.1</v>
      </c>
    </row>
    <row r="70" spans="1:8" s="193" customFormat="1" ht="15.75">
      <c r="A70" s="4"/>
      <c r="B70" s="3" t="s">
        <v>189</v>
      </c>
      <c r="C70" s="81">
        <v>403</v>
      </c>
      <c r="D70" s="92" t="s">
        <v>33</v>
      </c>
      <c r="E70" s="92" t="s">
        <v>19</v>
      </c>
      <c r="F70" s="93"/>
      <c r="G70" s="92"/>
      <c r="H70" s="114">
        <f>H71</f>
        <v>102</v>
      </c>
    </row>
    <row r="71" spans="1:8" ht="60">
      <c r="A71" s="56"/>
      <c r="B71" s="60" t="s">
        <v>84</v>
      </c>
      <c r="C71" s="84">
        <v>403</v>
      </c>
      <c r="D71" s="94" t="s">
        <v>33</v>
      </c>
      <c r="E71" s="94" t="s">
        <v>19</v>
      </c>
      <c r="F71" s="95" t="s">
        <v>23</v>
      </c>
      <c r="G71" s="94"/>
      <c r="H71" s="115">
        <f>H72</f>
        <v>102</v>
      </c>
    </row>
    <row r="72" spans="1:8" ht="48" customHeight="1">
      <c r="A72" s="56"/>
      <c r="B72" s="60" t="s">
        <v>85</v>
      </c>
      <c r="C72" s="84">
        <v>403</v>
      </c>
      <c r="D72" s="94" t="s">
        <v>33</v>
      </c>
      <c r="E72" s="94" t="s">
        <v>19</v>
      </c>
      <c r="F72" s="95" t="s">
        <v>151</v>
      </c>
      <c r="G72" s="94"/>
      <c r="H72" s="115">
        <f>H73</f>
        <v>102</v>
      </c>
    </row>
    <row r="73" spans="1:8" ht="60">
      <c r="A73" s="56"/>
      <c r="B73" s="62" t="s">
        <v>181</v>
      </c>
      <c r="C73" s="87">
        <v>403</v>
      </c>
      <c r="D73" s="90" t="s">
        <v>33</v>
      </c>
      <c r="E73" s="90" t="s">
        <v>19</v>
      </c>
      <c r="F73" s="91" t="s">
        <v>86</v>
      </c>
      <c r="G73" s="90" t="s">
        <v>114</v>
      </c>
      <c r="H73" s="116">
        <v>102</v>
      </c>
    </row>
    <row r="74" spans="1:8" s="193" customFormat="1" ht="15.75">
      <c r="A74" s="4"/>
      <c r="B74" s="3" t="s">
        <v>36</v>
      </c>
      <c r="C74" s="81">
        <v>403</v>
      </c>
      <c r="D74" s="92" t="s">
        <v>33</v>
      </c>
      <c r="E74" s="92" t="s">
        <v>29</v>
      </c>
      <c r="F74" s="93"/>
      <c r="G74" s="92"/>
      <c r="H74" s="114">
        <f>H75</f>
        <v>5147.6</v>
      </c>
    </row>
    <row r="75" spans="1:8" s="194" customFormat="1" ht="45">
      <c r="A75" s="59"/>
      <c r="B75" s="60" t="s">
        <v>78</v>
      </c>
      <c r="C75" s="84">
        <v>403</v>
      </c>
      <c r="D75" s="94" t="s">
        <v>33</v>
      </c>
      <c r="E75" s="94" t="s">
        <v>29</v>
      </c>
      <c r="F75" s="95" t="s">
        <v>11</v>
      </c>
      <c r="G75" s="94"/>
      <c r="H75" s="115">
        <f>H76</f>
        <v>5147.6</v>
      </c>
    </row>
    <row r="76" spans="1:8" s="194" customFormat="1" ht="36.75" customHeight="1">
      <c r="A76" s="59"/>
      <c r="B76" s="60" t="s">
        <v>79</v>
      </c>
      <c r="C76" s="84">
        <v>403</v>
      </c>
      <c r="D76" s="94" t="s">
        <v>33</v>
      </c>
      <c r="E76" s="94" t="s">
        <v>29</v>
      </c>
      <c r="F76" s="95" t="s">
        <v>150</v>
      </c>
      <c r="G76" s="94"/>
      <c r="H76" s="115">
        <f>SUM(H77:H82)</f>
        <v>5147.6</v>
      </c>
    </row>
    <row r="77" spans="1:8" ht="60">
      <c r="A77" s="56"/>
      <c r="B77" s="62" t="s">
        <v>172</v>
      </c>
      <c r="C77" s="87">
        <v>403</v>
      </c>
      <c r="D77" s="90" t="s">
        <v>33</v>
      </c>
      <c r="E77" s="90" t="s">
        <v>29</v>
      </c>
      <c r="F77" s="91" t="s">
        <v>80</v>
      </c>
      <c r="G77" s="90" t="s">
        <v>114</v>
      </c>
      <c r="H77" s="116">
        <v>2478.1</v>
      </c>
    </row>
    <row r="78" spans="1:8" ht="45">
      <c r="A78" s="56"/>
      <c r="B78" s="62" t="s">
        <v>173</v>
      </c>
      <c r="C78" s="87">
        <v>403</v>
      </c>
      <c r="D78" s="90" t="s">
        <v>33</v>
      </c>
      <c r="E78" s="90" t="s">
        <v>29</v>
      </c>
      <c r="F78" s="91" t="s">
        <v>81</v>
      </c>
      <c r="G78" s="90" t="s">
        <v>114</v>
      </c>
      <c r="H78" s="116">
        <v>129</v>
      </c>
    </row>
    <row r="79" spans="1:8" ht="49.5" customHeight="1">
      <c r="A79" s="56"/>
      <c r="B79" s="62" t="s">
        <v>174</v>
      </c>
      <c r="C79" s="87">
        <v>403</v>
      </c>
      <c r="D79" s="90" t="s">
        <v>33</v>
      </c>
      <c r="E79" s="90" t="s">
        <v>29</v>
      </c>
      <c r="F79" s="91" t="s">
        <v>82</v>
      </c>
      <c r="G79" s="90" t="s">
        <v>114</v>
      </c>
      <c r="H79" s="116">
        <v>30</v>
      </c>
    </row>
    <row r="80" spans="1:8" ht="49.5" customHeight="1">
      <c r="A80" s="56"/>
      <c r="B80" s="62" t="s">
        <v>182</v>
      </c>
      <c r="C80" s="87">
        <v>403</v>
      </c>
      <c r="D80" s="90" t="s">
        <v>33</v>
      </c>
      <c r="E80" s="90" t="s">
        <v>29</v>
      </c>
      <c r="F80" s="91" t="s">
        <v>187</v>
      </c>
      <c r="G80" s="90" t="s">
        <v>114</v>
      </c>
      <c r="H80" s="116">
        <v>128.3</v>
      </c>
    </row>
    <row r="81" spans="1:8" ht="45">
      <c r="A81" s="56"/>
      <c r="B81" s="62" t="s">
        <v>175</v>
      </c>
      <c r="C81" s="87">
        <v>403</v>
      </c>
      <c r="D81" s="90" t="s">
        <v>33</v>
      </c>
      <c r="E81" s="90" t="s">
        <v>29</v>
      </c>
      <c r="F81" s="91" t="s">
        <v>83</v>
      </c>
      <c r="G81" s="90" t="s">
        <v>114</v>
      </c>
      <c r="H81" s="116">
        <v>441.6</v>
      </c>
    </row>
    <row r="82" spans="1:8" ht="45">
      <c r="A82" s="56"/>
      <c r="B82" s="62" t="s">
        <v>217</v>
      </c>
      <c r="C82" s="87">
        <v>403</v>
      </c>
      <c r="D82" s="90" t="s">
        <v>33</v>
      </c>
      <c r="E82" s="90" t="s">
        <v>29</v>
      </c>
      <c r="F82" s="91" t="s">
        <v>210</v>
      </c>
      <c r="G82" s="90" t="s">
        <v>114</v>
      </c>
      <c r="H82" s="116">
        <v>1940.6</v>
      </c>
    </row>
    <row r="83" spans="1:8" ht="15.75">
      <c r="A83" s="59"/>
      <c r="B83" s="55" t="s">
        <v>37</v>
      </c>
      <c r="C83" s="76">
        <v>403</v>
      </c>
      <c r="D83" s="79" t="s">
        <v>23</v>
      </c>
      <c r="E83" s="79"/>
      <c r="F83" s="80"/>
      <c r="G83" s="79"/>
      <c r="H83" s="113">
        <f>H84</f>
        <v>116.8</v>
      </c>
    </row>
    <row r="84" spans="1:8" s="193" customFormat="1" ht="19.5" customHeight="1">
      <c r="A84" s="4"/>
      <c r="B84" s="3" t="s">
        <v>38</v>
      </c>
      <c r="C84" s="81">
        <v>403</v>
      </c>
      <c r="D84" s="92" t="s">
        <v>23</v>
      </c>
      <c r="E84" s="92" t="s">
        <v>33</v>
      </c>
      <c r="F84" s="93"/>
      <c r="G84" s="92"/>
      <c r="H84" s="114">
        <f>H85</f>
        <v>116.8</v>
      </c>
    </row>
    <row r="85" spans="1:8" s="194" customFormat="1" ht="60">
      <c r="A85" s="59"/>
      <c r="B85" s="60" t="s">
        <v>87</v>
      </c>
      <c r="C85" s="84">
        <v>403</v>
      </c>
      <c r="D85" s="94" t="s">
        <v>23</v>
      </c>
      <c r="E85" s="94" t="s">
        <v>33</v>
      </c>
      <c r="F85" s="95" t="s">
        <v>32</v>
      </c>
      <c r="G85" s="94"/>
      <c r="H85" s="115">
        <f>H86</f>
        <v>116.8</v>
      </c>
    </row>
    <row r="86" spans="1:8" s="194" customFormat="1" ht="30" customHeight="1">
      <c r="A86" s="59"/>
      <c r="B86" s="60" t="s">
        <v>88</v>
      </c>
      <c r="C86" s="84">
        <v>403</v>
      </c>
      <c r="D86" s="94" t="s">
        <v>23</v>
      </c>
      <c r="E86" s="94" t="s">
        <v>33</v>
      </c>
      <c r="F86" s="95" t="s">
        <v>153</v>
      </c>
      <c r="G86" s="94"/>
      <c r="H86" s="115">
        <f>H87</f>
        <v>116.8</v>
      </c>
    </row>
    <row r="87" spans="1:8" ht="45">
      <c r="A87" s="56"/>
      <c r="B87" s="62" t="s">
        <v>176</v>
      </c>
      <c r="C87" s="87">
        <v>403</v>
      </c>
      <c r="D87" s="90" t="s">
        <v>23</v>
      </c>
      <c r="E87" s="90" t="s">
        <v>33</v>
      </c>
      <c r="F87" s="91" t="s">
        <v>89</v>
      </c>
      <c r="G87" s="90" t="s">
        <v>114</v>
      </c>
      <c r="H87" s="116">
        <v>116.8</v>
      </c>
    </row>
    <row r="88" spans="1:8" s="192" customFormat="1" ht="15.75">
      <c r="A88" s="64"/>
      <c r="B88" s="55" t="s">
        <v>39</v>
      </c>
      <c r="C88" s="76">
        <v>403</v>
      </c>
      <c r="D88" s="79" t="s">
        <v>40</v>
      </c>
      <c r="E88" s="79"/>
      <c r="F88" s="80"/>
      <c r="G88" s="79"/>
      <c r="H88" s="113">
        <f>H89</f>
        <v>50</v>
      </c>
    </row>
    <row r="89" spans="1:8" s="193" customFormat="1" ht="15.75">
      <c r="A89" s="4"/>
      <c r="B89" s="3" t="s">
        <v>41</v>
      </c>
      <c r="C89" s="81">
        <v>403</v>
      </c>
      <c r="D89" s="92" t="s">
        <v>40</v>
      </c>
      <c r="E89" s="92" t="s">
        <v>18</v>
      </c>
      <c r="F89" s="93"/>
      <c r="G89" s="92"/>
      <c r="H89" s="114">
        <f>H90</f>
        <v>50</v>
      </c>
    </row>
    <row r="90" spans="1:8" s="194" customFormat="1" ht="30">
      <c r="A90" s="59"/>
      <c r="B90" s="60" t="s">
        <v>53</v>
      </c>
      <c r="C90" s="84">
        <v>403</v>
      </c>
      <c r="D90" s="94" t="s">
        <v>40</v>
      </c>
      <c r="E90" s="94" t="s">
        <v>18</v>
      </c>
      <c r="F90" s="95" t="s">
        <v>138</v>
      </c>
      <c r="G90" s="94"/>
      <c r="H90" s="115">
        <f>H91</f>
        <v>50</v>
      </c>
    </row>
    <row r="91" spans="1:8" s="194" customFormat="1" ht="15.75">
      <c r="A91" s="59"/>
      <c r="B91" s="60" t="s">
        <v>54</v>
      </c>
      <c r="C91" s="84">
        <v>403</v>
      </c>
      <c r="D91" s="94" t="s">
        <v>40</v>
      </c>
      <c r="E91" s="94" t="s">
        <v>18</v>
      </c>
      <c r="F91" s="95" t="s">
        <v>141</v>
      </c>
      <c r="G91" s="94"/>
      <c r="H91" s="115">
        <f>H92</f>
        <v>50</v>
      </c>
    </row>
    <row r="92" spans="1:8" s="209" customFormat="1" ht="15.75">
      <c r="A92" s="203"/>
      <c r="B92" s="210" t="s">
        <v>223</v>
      </c>
      <c r="C92" s="205">
        <v>403</v>
      </c>
      <c r="D92" s="206" t="s">
        <v>40</v>
      </c>
      <c r="E92" s="206" t="s">
        <v>18</v>
      </c>
      <c r="F92" s="207" t="s">
        <v>224</v>
      </c>
      <c r="G92" s="206" t="s">
        <v>118</v>
      </c>
      <c r="H92" s="208">
        <v>50</v>
      </c>
    </row>
    <row r="93" spans="1:8" ht="15.75">
      <c r="A93" s="64"/>
      <c r="B93" s="55" t="s">
        <v>42</v>
      </c>
      <c r="C93" s="76">
        <v>403</v>
      </c>
      <c r="D93" s="79" t="s">
        <v>10</v>
      </c>
      <c r="E93" s="79"/>
      <c r="F93" s="80"/>
      <c r="G93" s="79"/>
      <c r="H93" s="113">
        <f>H94</f>
        <v>142.4</v>
      </c>
    </row>
    <row r="94" spans="1:8" s="193" customFormat="1" ht="15.75">
      <c r="A94" s="4"/>
      <c r="B94" s="3" t="s">
        <v>43</v>
      </c>
      <c r="C94" s="81">
        <v>403</v>
      </c>
      <c r="D94" s="82" t="s">
        <v>10</v>
      </c>
      <c r="E94" s="82" t="s">
        <v>18</v>
      </c>
      <c r="F94" s="83"/>
      <c r="G94" s="82"/>
      <c r="H94" s="114">
        <f>H95</f>
        <v>142.4</v>
      </c>
    </row>
    <row r="95" spans="1:8" s="194" customFormat="1" ht="30">
      <c r="A95" s="59"/>
      <c r="B95" s="60" t="s">
        <v>53</v>
      </c>
      <c r="C95" s="84">
        <v>403</v>
      </c>
      <c r="D95" s="85" t="s">
        <v>10</v>
      </c>
      <c r="E95" s="85" t="s">
        <v>18</v>
      </c>
      <c r="F95" s="86" t="s">
        <v>138</v>
      </c>
      <c r="G95" s="85"/>
      <c r="H95" s="115">
        <f>H96</f>
        <v>142.4</v>
      </c>
    </row>
    <row r="96" spans="1:8" s="194" customFormat="1" ht="15.75">
      <c r="A96" s="59"/>
      <c r="B96" s="60" t="s">
        <v>54</v>
      </c>
      <c r="C96" s="84">
        <v>403</v>
      </c>
      <c r="D96" s="85" t="s">
        <v>10</v>
      </c>
      <c r="E96" s="85" t="s">
        <v>18</v>
      </c>
      <c r="F96" s="86" t="s">
        <v>141</v>
      </c>
      <c r="G96" s="85"/>
      <c r="H96" s="115">
        <f>H97</f>
        <v>142.4</v>
      </c>
    </row>
    <row r="97" spans="1:8" ht="30">
      <c r="A97" s="56"/>
      <c r="B97" s="62" t="s">
        <v>119</v>
      </c>
      <c r="C97" s="87">
        <v>403</v>
      </c>
      <c r="D97" s="88" t="s">
        <v>10</v>
      </c>
      <c r="E97" s="88" t="s">
        <v>18</v>
      </c>
      <c r="F97" s="89" t="s">
        <v>188</v>
      </c>
      <c r="G97" s="88" t="s">
        <v>118</v>
      </c>
      <c r="H97" s="116">
        <v>142.4</v>
      </c>
    </row>
    <row r="98" spans="1:8" ht="15.75">
      <c r="A98" s="54"/>
      <c r="B98" s="55" t="s">
        <v>44</v>
      </c>
      <c r="C98" s="76">
        <v>403</v>
      </c>
      <c r="D98" s="79" t="s">
        <v>11</v>
      </c>
      <c r="E98" s="79"/>
      <c r="F98" s="80"/>
      <c r="G98" s="79"/>
      <c r="H98" s="113">
        <f>H99</f>
        <v>10</v>
      </c>
    </row>
    <row r="99" spans="1:8" s="193" customFormat="1" ht="15.75">
      <c r="A99" s="58"/>
      <c r="B99" s="3" t="s">
        <v>45</v>
      </c>
      <c r="C99" s="81">
        <v>403</v>
      </c>
      <c r="D99" s="92" t="s">
        <v>11</v>
      </c>
      <c r="E99" s="92" t="s">
        <v>18</v>
      </c>
      <c r="F99" s="93"/>
      <c r="G99" s="92"/>
      <c r="H99" s="114">
        <f>H100</f>
        <v>10</v>
      </c>
    </row>
    <row r="100" spans="1:8" s="194" customFormat="1" ht="45">
      <c r="A100" s="61"/>
      <c r="B100" s="60" t="s">
        <v>90</v>
      </c>
      <c r="C100" s="84">
        <v>403</v>
      </c>
      <c r="D100" s="94" t="s">
        <v>11</v>
      </c>
      <c r="E100" s="94" t="s">
        <v>18</v>
      </c>
      <c r="F100" s="95" t="s">
        <v>21</v>
      </c>
      <c r="G100" s="94"/>
      <c r="H100" s="115">
        <f>H101</f>
        <v>10</v>
      </c>
    </row>
    <row r="101" spans="1:8" s="194" customFormat="1" ht="60">
      <c r="A101" s="61"/>
      <c r="B101" s="60" t="s">
        <v>91</v>
      </c>
      <c r="C101" s="84">
        <v>403</v>
      </c>
      <c r="D101" s="94" t="s">
        <v>11</v>
      </c>
      <c r="E101" s="94" t="s">
        <v>18</v>
      </c>
      <c r="F101" s="95" t="s">
        <v>154</v>
      </c>
      <c r="G101" s="94"/>
      <c r="H101" s="115">
        <f>H102</f>
        <v>10</v>
      </c>
    </row>
    <row r="102" spans="1:8" s="194" customFormat="1" ht="36" customHeight="1">
      <c r="A102" s="61"/>
      <c r="B102" s="60" t="s">
        <v>92</v>
      </c>
      <c r="C102" s="84">
        <v>403</v>
      </c>
      <c r="D102" s="94" t="s">
        <v>11</v>
      </c>
      <c r="E102" s="94" t="s">
        <v>18</v>
      </c>
      <c r="F102" s="95" t="s">
        <v>155</v>
      </c>
      <c r="G102" s="94"/>
      <c r="H102" s="115">
        <f>H103</f>
        <v>10</v>
      </c>
    </row>
    <row r="103" spans="1:8" ht="75">
      <c r="A103" s="1"/>
      <c r="B103" s="62" t="s">
        <v>177</v>
      </c>
      <c r="C103" s="87">
        <v>403</v>
      </c>
      <c r="D103" s="88" t="s">
        <v>11</v>
      </c>
      <c r="E103" s="88" t="s">
        <v>18</v>
      </c>
      <c r="F103" s="89" t="s">
        <v>93</v>
      </c>
      <c r="G103" s="88" t="s">
        <v>114</v>
      </c>
      <c r="H103" s="201">
        <v>10</v>
      </c>
    </row>
    <row r="104" spans="1:8" ht="15.75">
      <c r="A104" s="56"/>
      <c r="B104" s="55" t="s">
        <v>46</v>
      </c>
      <c r="C104" s="76">
        <v>403</v>
      </c>
      <c r="D104" s="79" t="s">
        <v>12</v>
      </c>
      <c r="E104" s="79"/>
      <c r="F104" s="80"/>
      <c r="G104" s="79"/>
      <c r="H104" s="112">
        <f>H105</f>
        <v>291.4</v>
      </c>
    </row>
    <row r="105" spans="1:8" s="193" customFormat="1" ht="15.75">
      <c r="A105" s="4"/>
      <c r="B105" s="3" t="s">
        <v>47</v>
      </c>
      <c r="C105" s="81">
        <v>403</v>
      </c>
      <c r="D105" s="92" t="s">
        <v>12</v>
      </c>
      <c r="E105" s="92" t="s">
        <v>19</v>
      </c>
      <c r="F105" s="93"/>
      <c r="G105" s="92"/>
      <c r="H105" s="114">
        <f>H106</f>
        <v>291.4</v>
      </c>
    </row>
    <row r="106" spans="1:8" s="194" customFormat="1" ht="45">
      <c r="A106" s="59"/>
      <c r="B106" s="60" t="s">
        <v>94</v>
      </c>
      <c r="C106" s="84">
        <v>403</v>
      </c>
      <c r="D106" s="94" t="s">
        <v>12</v>
      </c>
      <c r="E106" s="94" t="s">
        <v>19</v>
      </c>
      <c r="F106" s="95" t="s">
        <v>33</v>
      </c>
      <c r="G106" s="94"/>
      <c r="H106" s="115">
        <f>H107</f>
        <v>291.4</v>
      </c>
    </row>
    <row r="107" spans="1:8" s="194" customFormat="1" ht="45">
      <c r="A107" s="59"/>
      <c r="B107" s="60" t="s">
        <v>96</v>
      </c>
      <c r="C107" s="84">
        <v>403</v>
      </c>
      <c r="D107" s="94" t="s">
        <v>12</v>
      </c>
      <c r="E107" s="94" t="s">
        <v>19</v>
      </c>
      <c r="F107" s="95" t="s">
        <v>156</v>
      </c>
      <c r="G107" s="94"/>
      <c r="H107" s="115">
        <f>H108</f>
        <v>291.4</v>
      </c>
    </row>
    <row r="108" spans="1:8" ht="45">
      <c r="A108" s="56"/>
      <c r="B108" s="62" t="s">
        <v>178</v>
      </c>
      <c r="C108" s="87">
        <v>403</v>
      </c>
      <c r="D108" s="88" t="s">
        <v>12</v>
      </c>
      <c r="E108" s="88" t="s">
        <v>19</v>
      </c>
      <c r="F108" s="89" t="s">
        <v>95</v>
      </c>
      <c r="G108" s="88" t="s">
        <v>114</v>
      </c>
      <c r="H108" s="116">
        <v>291.4</v>
      </c>
    </row>
    <row r="109" spans="1:8" ht="48.75" customHeight="1">
      <c r="A109" s="65" t="s">
        <v>48</v>
      </c>
      <c r="B109" s="55" t="s">
        <v>49</v>
      </c>
      <c r="C109" s="76">
        <v>403</v>
      </c>
      <c r="D109" s="79"/>
      <c r="E109" s="79"/>
      <c r="F109" s="80"/>
      <c r="G109" s="79"/>
      <c r="H109" s="113">
        <f>H110</f>
        <v>9855.3</v>
      </c>
    </row>
    <row r="110" spans="1:8" ht="15.75">
      <c r="A110" s="65"/>
      <c r="B110" s="55" t="s">
        <v>17</v>
      </c>
      <c r="C110" s="76">
        <v>403</v>
      </c>
      <c r="D110" s="79" t="s">
        <v>18</v>
      </c>
      <c r="E110" s="79"/>
      <c r="F110" s="80"/>
      <c r="G110" s="79"/>
      <c r="H110" s="113">
        <f>H111</f>
        <v>9855.3</v>
      </c>
    </row>
    <row r="111" spans="1:8" s="193" customFormat="1" ht="15.75">
      <c r="A111" s="4"/>
      <c r="B111" s="3" t="s">
        <v>25</v>
      </c>
      <c r="C111" s="81">
        <v>403</v>
      </c>
      <c r="D111" s="82" t="s">
        <v>18</v>
      </c>
      <c r="E111" s="82" t="s">
        <v>26</v>
      </c>
      <c r="F111" s="83"/>
      <c r="G111" s="82"/>
      <c r="H111" s="118">
        <f>H112</f>
        <v>9855.3</v>
      </c>
    </row>
    <row r="112" spans="1:8" s="194" customFormat="1" ht="45">
      <c r="A112" s="59"/>
      <c r="B112" s="60" t="s">
        <v>94</v>
      </c>
      <c r="C112" s="84">
        <v>403</v>
      </c>
      <c r="D112" s="85" t="s">
        <v>18</v>
      </c>
      <c r="E112" s="85" t="s">
        <v>26</v>
      </c>
      <c r="F112" s="86" t="s">
        <v>33</v>
      </c>
      <c r="G112" s="85"/>
      <c r="H112" s="119">
        <f>H113</f>
        <v>9855.3</v>
      </c>
    </row>
    <row r="113" spans="1:8" s="194" customFormat="1" ht="74.25" customHeight="1">
      <c r="A113" s="59"/>
      <c r="B113" s="60" t="s">
        <v>98</v>
      </c>
      <c r="C113" s="84">
        <v>403</v>
      </c>
      <c r="D113" s="85" t="s">
        <v>18</v>
      </c>
      <c r="E113" s="85" t="s">
        <v>26</v>
      </c>
      <c r="F113" s="86" t="s">
        <v>157</v>
      </c>
      <c r="G113" s="85"/>
      <c r="H113" s="119">
        <f>SUM(H114:H116)</f>
        <v>9855.3</v>
      </c>
    </row>
    <row r="114" spans="1:8" ht="124.5" customHeight="1">
      <c r="A114" s="56"/>
      <c r="B114" s="62" t="s">
        <v>120</v>
      </c>
      <c r="C114" s="87">
        <v>403</v>
      </c>
      <c r="D114" s="88" t="s">
        <v>18</v>
      </c>
      <c r="E114" s="88" t="s">
        <v>26</v>
      </c>
      <c r="F114" s="89" t="s">
        <v>97</v>
      </c>
      <c r="G114" s="88" t="s">
        <v>108</v>
      </c>
      <c r="H114" s="201">
        <v>5997.2</v>
      </c>
    </row>
    <row r="115" spans="1:8" ht="79.5" customHeight="1">
      <c r="A115" s="56"/>
      <c r="B115" s="62" t="s">
        <v>179</v>
      </c>
      <c r="C115" s="87">
        <v>403</v>
      </c>
      <c r="D115" s="88" t="s">
        <v>18</v>
      </c>
      <c r="E115" s="88" t="s">
        <v>26</v>
      </c>
      <c r="F115" s="91" t="s">
        <v>97</v>
      </c>
      <c r="G115" s="88" t="s">
        <v>114</v>
      </c>
      <c r="H115" s="116">
        <v>2957.1</v>
      </c>
    </row>
    <row r="116" spans="1:8" ht="60" customHeight="1">
      <c r="A116" s="56"/>
      <c r="B116" s="62" t="s">
        <v>121</v>
      </c>
      <c r="C116" s="87">
        <v>403</v>
      </c>
      <c r="D116" s="88" t="s">
        <v>18</v>
      </c>
      <c r="E116" s="88" t="s">
        <v>26</v>
      </c>
      <c r="F116" s="91" t="s">
        <v>97</v>
      </c>
      <c r="G116" s="90" t="s">
        <v>112</v>
      </c>
      <c r="H116" s="201">
        <v>901</v>
      </c>
    </row>
    <row r="117" spans="1:8" ht="28.5">
      <c r="A117" s="54" t="s">
        <v>50</v>
      </c>
      <c r="B117" s="55" t="s">
        <v>51</v>
      </c>
      <c r="C117" s="76">
        <v>403</v>
      </c>
      <c r="D117" s="77"/>
      <c r="E117" s="77"/>
      <c r="F117" s="78"/>
      <c r="G117" s="77"/>
      <c r="H117" s="113">
        <f>H118</f>
        <v>11291.1</v>
      </c>
    </row>
    <row r="118" spans="1:8" ht="15.75">
      <c r="A118" s="56"/>
      <c r="B118" s="55" t="s">
        <v>39</v>
      </c>
      <c r="C118" s="76">
        <v>403</v>
      </c>
      <c r="D118" s="79" t="s">
        <v>40</v>
      </c>
      <c r="E118" s="79"/>
      <c r="F118" s="80"/>
      <c r="G118" s="79"/>
      <c r="H118" s="113">
        <f>H119</f>
        <v>11291.1</v>
      </c>
    </row>
    <row r="119" spans="1:8" s="193" customFormat="1" ht="15.75">
      <c r="A119" s="4"/>
      <c r="B119" s="3" t="s">
        <v>41</v>
      </c>
      <c r="C119" s="81">
        <v>403</v>
      </c>
      <c r="D119" s="92" t="s">
        <v>40</v>
      </c>
      <c r="E119" s="92" t="s">
        <v>18</v>
      </c>
      <c r="F119" s="93"/>
      <c r="G119" s="92"/>
      <c r="H119" s="114">
        <f>H120</f>
        <v>11291.1</v>
      </c>
    </row>
    <row r="120" spans="1:8" s="194" customFormat="1" ht="45">
      <c r="A120" s="59"/>
      <c r="B120" s="60" t="s">
        <v>99</v>
      </c>
      <c r="C120" s="84">
        <v>403</v>
      </c>
      <c r="D120" s="94" t="s">
        <v>40</v>
      </c>
      <c r="E120" s="94" t="s">
        <v>18</v>
      </c>
      <c r="F120" s="95" t="s">
        <v>29</v>
      </c>
      <c r="G120" s="94"/>
      <c r="H120" s="115">
        <f>H121</f>
        <v>11291.1</v>
      </c>
    </row>
    <row r="121" spans="1:8" s="194" customFormat="1" ht="15.75">
      <c r="A121" s="59"/>
      <c r="B121" s="60" t="s">
        <v>100</v>
      </c>
      <c r="C121" s="84">
        <v>403</v>
      </c>
      <c r="D121" s="94" t="s">
        <v>40</v>
      </c>
      <c r="E121" s="94" t="s">
        <v>18</v>
      </c>
      <c r="F121" s="95" t="s">
        <v>158</v>
      </c>
      <c r="G121" s="94"/>
      <c r="H121" s="115">
        <f>H122+H124</f>
        <v>11291.1</v>
      </c>
    </row>
    <row r="122" spans="1:8" s="194" customFormat="1" ht="60.75" customHeight="1">
      <c r="A122" s="59"/>
      <c r="B122" s="60" t="s">
        <v>101</v>
      </c>
      <c r="C122" s="84">
        <v>403</v>
      </c>
      <c r="D122" s="94" t="s">
        <v>40</v>
      </c>
      <c r="E122" s="94" t="s">
        <v>18</v>
      </c>
      <c r="F122" s="95" t="s">
        <v>159</v>
      </c>
      <c r="G122" s="94"/>
      <c r="H122" s="115">
        <f>H123</f>
        <v>126.1</v>
      </c>
    </row>
    <row r="123" spans="1:8" ht="108.75" customHeight="1">
      <c r="A123" s="56"/>
      <c r="B123" s="62" t="s">
        <v>123</v>
      </c>
      <c r="C123" s="87">
        <v>403</v>
      </c>
      <c r="D123" s="88" t="s">
        <v>40</v>
      </c>
      <c r="E123" s="88" t="s">
        <v>18</v>
      </c>
      <c r="F123" s="89" t="s">
        <v>102</v>
      </c>
      <c r="G123" s="88" t="s">
        <v>122</v>
      </c>
      <c r="H123" s="201">
        <v>126.1</v>
      </c>
    </row>
    <row r="124" spans="1:8" s="194" customFormat="1" ht="45">
      <c r="A124" s="59"/>
      <c r="B124" s="66" t="s">
        <v>103</v>
      </c>
      <c r="C124" s="96">
        <v>403</v>
      </c>
      <c r="D124" s="85" t="s">
        <v>40</v>
      </c>
      <c r="E124" s="85" t="s">
        <v>18</v>
      </c>
      <c r="F124" s="86" t="s">
        <v>160</v>
      </c>
      <c r="G124" s="85"/>
      <c r="H124" s="119">
        <f>SUM(H125:H128)</f>
        <v>11165</v>
      </c>
    </row>
    <row r="125" spans="1:8" ht="105">
      <c r="A125" s="56"/>
      <c r="B125" s="99" t="s">
        <v>221</v>
      </c>
      <c r="C125" s="100">
        <v>403</v>
      </c>
      <c r="D125" s="88" t="s">
        <v>40</v>
      </c>
      <c r="E125" s="88" t="s">
        <v>18</v>
      </c>
      <c r="F125" s="89" t="s">
        <v>222</v>
      </c>
      <c r="G125" s="88" t="s">
        <v>122</v>
      </c>
      <c r="H125" s="201">
        <v>1073.2</v>
      </c>
    </row>
    <row r="126" spans="1:8" ht="105">
      <c r="A126" s="56"/>
      <c r="B126" s="99" t="s">
        <v>221</v>
      </c>
      <c r="C126" s="100">
        <v>403</v>
      </c>
      <c r="D126" s="88" t="s">
        <v>40</v>
      </c>
      <c r="E126" s="88" t="s">
        <v>18</v>
      </c>
      <c r="F126" s="89" t="s">
        <v>211</v>
      </c>
      <c r="G126" s="88" t="s">
        <v>122</v>
      </c>
      <c r="H126" s="201">
        <v>56.5</v>
      </c>
    </row>
    <row r="127" spans="1:8" ht="63.75" customHeight="1">
      <c r="A127" s="56"/>
      <c r="B127" s="99" t="s">
        <v>124</v>
      </c>
      <c r="C127" s="100">
        <v>403</v>
      </c>
      <c r="D127" s="88" t="s">
        <v>40</v>
      </c>
      <c r="E127" s="88" t="s">
        <v>18</v>
      </c>
      <c r="F127" s="89" t="s">
        <v>104</v>
      </c>
      <c r="G127" s="88" t="s">
        <v>122</v>
      </c>
      <c r="H127" s="201">
        <v>234.6</v>
      </c>
    </row>
    <row r="128" spans="1:8" ht="68.25" customHeight="1">
      <c r="A128" s="56"/>
      <c r="B128" s="62" t="s">
        <v>125</v>
      </c>
      <c r="C128" s="87">
        <v>403</v>
      </c>
      <c r="D128" s="88" t="s">
        <v>40</v>
      </c>
      <c r="E128" s="88" t="s">
        <v>18</v>
      </c>
      <c r="F128" s="89" t="s">
        <v>105</v>
      </c>
      <c r="G128" s="88" t="s">
        <v>122</v>
      </c>
      <c r="H128" s="116">
        <v>9800.7</v>
      </c>
    </row>
    <row r="129" spans="1:8" ht="15.75">
      <c r="A129" s="67"/>
      <c r="B129" s="55" t="s">
        <v>52</v>
      </c>
      <c r="C129" s="68"/>
      <c r="D129" s="57"/>
      <c r="E129" s="57"/>
      <c r="F129" s="57"/>
      <c r="G129" s="57"/>
      <c r="H129" s="113">
        <f>H11</f>
        <v>36777</v>
      </c>
    </row>
    <row r="130" spans="1:8" ht="15.75">
      <c r="A130" s="2"/>
      <c r="B130" s="5"/>
      <c r="C130" s="5"/>
      <c r="D130" s="6"/>
      <c r="E130" s="6"/>
      <c r="F130" s="6"/>
      <c r="G130" s="6"/>
      <c r="H130" s="179"/>
    </row>
    <row r="131" spans="1:8" ht="15.75">
      <c r="A131" s="2"/>
      <c r="B131" s="5"/>
      <c r="C131" s="5"/>
      <c r="D131" s="6"/>
      <c r="E131" s="6"/>
      <c r="F131" s="6"/>
      <c r="G131" s="6"/>
      <c r="H131" s="179">
        <v>36777</v>
      </c>
    </row>
    <row r="132" spans="1:8" ht="15.75">
      <c r="A132" s="2"/>
      <c r="B132" s="5"/>
      <c r="C132" s="5"/>
      <c r="D132" s="6"/>
      <c r="E132" s="6"/>
      <c r="F132" s="6"/>
      <c r="G132" s="6"/>
      <c r="H132" s="179">
        <f>H129-H131</f>
        <v>0</v>
      </c>
    </row>
  </sheetData>
  <sheetProtection/>
  <autoFilter ref="B9:H129"/>
  <mergeCells count="10">
    <mergeCell ref="I1:K1"/>
    <mergeCell ref="I2:K2"/>
    <mergeCell ref="I3:K3"/>
    <mergeCell ref="I4:K4"/>
    <mergeCell ref="F5:H5"/>
    <mergeCell ref="A6:H6"/>
    <mergeCell ref="D1:H1"/>
    <mergeCell ref="C2:H2"/>
    <mergeCell ref="C3:H3"/>
    <mergeCell ref="D4:H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12">
      <selection activeCell="F97" sqref="F97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375" style="26" customWidth="1"/>
    <col min="7" max="16384" width="9.125" style="14" customWidth="1"/>
  </cols>
  <sheetData>
    <row r="1" spans="1:6" ht="15.75">
      <c r="A1" s="219" t="s">
        <v>214</v>
      </c>
      <c r="B1" s="219"/>
      <c r="C1" s="219"/>
      <c r="D1" s="219"/>
      <c r="E1" s="219"/>
      <c r="F1" s="219"/>
    </row>
    <row r="2" spans="1:6" ht="15.75">
      <c r="A2" s="223" t="s">
        <v>109</v>
      </c>
      <c r="B2" s="223"/>
      <c r="C2" s="223"/>
      <c r="D2" s="223"/>
      <c r="E2" s="223"/>
      <c r="F2" s="223"/>
    </row>
    <row r="3" spans="1:6" ht="15.75">
      <c r="A3" s="223" t="s">
        <v>132</v>
      </c>
      <c r="B3" s="223"/>
      <c r="C3" s="223"/>
      <c r="D3" s="223"/>
      <c r="E3" s="223"/>
      <c r="F3" s="223"/>
    </row>
    <row r="4" spans="1:6" ht="15">
      <c r="A4" s="226" t="s">
        <v>126</v>
      </c>
      <c r="B4" s="226"/>
      <c r="C4" s="226"/>
      <c r="D4" s="226"/>
      <c r="E4" s="226"/>
      <c r="F4" s="226"/>
    </row>
    <row r="5" spans="1:6" ht="15">
      <c r="A5" s="15"/>
      <c r="B5" s="15"/>
      <c r="C5" s="15"/>
      <c r="D5" s="15"/>
      <c r="E5" s="15"/>
      <c r="F5" s="16"/>
    </row>
    <row r="6" spans="1:6" ht="78" customHeight="1">
      <c r="A6" s="227" t="s">
        <v>200</v>
      </c>
      <c r="B6" s="227"/>
      <c r="C6" s="227"/>
      <c r="D6" s="227"/>
      <c r="E6" s="227"/>
      <c r="F6" s="227"/>
    </row>
    <row r="7" spans="1:6" ht="15.75">
      <c r="A7" s="224"/>
      <c r="B7" s="224"/>
      <c r="C7" s="224"/>
      <c r="D7" s="224"/>
      <c r="E7" s="224"/>
      <c r="F7" s="224"/>
    </row>
    <row r="8" spans="1:6" ht="15" customHeight="1">
      <c r="A8" s="17"/>
      <c r="B8" s="18"/>
      <c r="C8" s="18"/>
      <c r="D8" s="18"/>
      <c r="E8" s="225" t="s">
        <v>0</v>
      </c>
      <c r="F8" s="225"/>
    </row>
    <row r="9" spans="1:6" s="71" customFormat="1" ht="21.75" customHeight="1">
      <c r="A9" s="69" t="s">
        <v>1</v>
      </c>
      <c r="B9" s="69" t="s">
        <v>127</v>
      </c>
      <c r="C9" s="69" t="s">
        <v>128</v>
      </c>
      <c r="D9" s="69" t="s">
        <v>129</v>
      </c>
      <c r="E9" s="69" t="s">
        <v>130</v>
      </c>
      <c r="F9" s="70" t="s">
        <v>131</v>
      </c>
    </row>
    <row r="10" spans="1:6" s="98" customFormat="1" ht="14.25" customHeight="1">
      <c r="A10" s="8" t="str">
        <f>'Ведомст.2017'!B13</f>
        <v>Общегосударственные вопросы</v>
      </c>
      <c r="B10" s="9" t="str">
        <f>'Ведомст.2017'!D13</f>
        <v>01</v>
      </c>
      <c r="C10" s="19"/>
      <c r="D10" s="43"/>
      <c r="E10" s="20"/>
      <c r="F10" s="101">
        <f>F11+F17+F27+F22</f>
        <v>12537.5</v>
      </c>
    </row>
    <row r="11" spans="1:6" s="36" customFormat="1" ht="41.25" customHeight="1">
      <c r="A11" s="34" t="str">
        <f>'Ведомст.2017'!B14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1" s="40" t="str">
        <f>'Ведомст.2017'!D14</f>
        <v>01</v>
      </c>
      <c r="C11" s="40" t="str">
        <f>'Ведомст.2017'!E14</f>
        <v>04</v>
      </c>
      <c r="D11" s="44"/>
      <c r="E11" s="35"/>
      <c r="F11" s="102">
        <f>F12</f>
        <v>1897.5</v>
      </c>
    </row>
    <row r="12" spans="1:6" s="39" customFormat="1" ht="15">
      <c r="A12" s="37" t="str">
        <f>'Ведомст.2017'!B15</f>
        <v>Непрограммные расходы органов местного самоуправления</v>
      </c>
      <c r="B12" s="38" t="str">
        <f>'Ведомст.2017'!D15</f>
        <v>01</v>
      </c>
      <c r="C12" s="38" t="str">
        <f>'Ведомст.2017'!E15</f>
        <v>04</v>
      </c>
      <c r="D12" s="45" t="str">
        <f>'Ведомст.2017'!F15</f>
        <v>99</v>
      </c>
      <c r="E12" s="38"/>
      <c r="F12" s="103">
        <f>F13</f>
        <v>1897.5</v>
      </c>
    </row>
    <row r="13" spans="1:6" s="39" customFormat="1" ht="15">
      <c r="A13" s="37" t="str">
        <f>'Ведомст.2017'!B16</f>
        <v>Иные непрограммные расходы</v>
      </c>
      <c r="B13" s="38" t="str">
        <f>'Ведомст.2017'!D16</f>
        <v>01</v>
      </c>
      <c r="C13" s="38" t="str">
        <f>'Ведомст.2017'!E16</f>
        <v>04</v>
      </c>
      <c r="D13" s="45" t="str">
        <f>'Ведомст.2017'!F16</f>
        <v>99 9 </v>
      </c>
      <c r="E13" s="38"/>
      <c r="F13" s="103">
        <f>F14+F15+F16</f>
        <v>1897.5</v>
      </c>
    </row>
    <row r="14" spans="1:6" ht="67.5" customHeight="1">
      <c r="A14" s="21" t="str">
        <f>'Ведомст.2017'!B17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4" s="10" t="str">
        <f>'Ведомст.2017'!D17</f>
        <v>01</v>
      </c>
      <c r="C14" s="10" t="str">
        <f>'Ведомст.2017'!E17</f>
        <v>04</v>
      </c>
      <c r="D14" s="46" t="str">
        <f>'Ведомст.2017'!F17</f>
        <v>99 9 00 00110</v>
      </c>
      <c r="E14" s="10" t="str">
        <f>'Ведомст.2017'!G17</f>
        <v>100</v>
      </c>
      <c r="F14" s="104">
        <f>'Ведомст.2017'!H17</f>
        <v>1748.9</v>
      </c>
    </row>
    <row r="15" spans="1:6" ht="25.5">
      <c r="A15" s="155" t="str">
        <f>'Ведомст.2017'!B18</f>
        <v>Расходы на обеспечение функций муниципальных органов (Иные бюджетные ассигнования)</v>
      </c>
      <c r="B15" s="10" t="str">
        <f>'Ведомст.2017'!D18</f>
        <v>01</v>
      </c>
      <c r="C15" s="10" t="str">
        <f>'Ведомст.2017'!E18</f>
        <v>04</v>
      </c>
      <c r="D15" s="46" t="str">
        <f>'Ведомст.2017'!F18</f>
        <v>99 9 00 00190</v>
      </c>
      <c r="E15" s="10" t="str">
        <f>'Ведомст.2017'!G18</f>
        <v>200</v>
      </c>
      <c r="F15" s="156">
        <f>'Ведомст.2017'!H18</f>
        <v>101.3</v>
      </c>
    </row>
    <row r="16" spans="1:6" ht="102">
      <c r="A16" s="21" t="str">
        <f>'Ведомст.2017'!B19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6" s="10" t="str">
        <f>'Ведомст.2017'!D19</f>
        <v>01</v>
      </c>
      <c r="C16" s="10" t="str">
        <f>'Ведомст.2017'!E19</f>
        <v>04</v>
      </c>
      <c r="D16" s="46" t="str">
        <f>'Ведомст.2017'!F19</f>
        <v>99 9 00 86040</v>
      </c>
      <c r="E16" s="10" t="str">
        <f>'Ведомст.2017'!G19</f>
        <v>500</v>
      </c>
      <c r="F16" s="104">
        <f>'Ведомст.2017'!H19</f>
        <v>47.3</v>
      </c>
    </row>
    <row r="17" spans="1:6" s="36" customFormat="1" ht="39" customHeight="1">
      <c r="A17" s="34" t="str">
        <f>'Ведомст.2017'!B20</f>
        <v>Обеспечение деятельности финансовых, налоговых и таможенных органов и органов финансового (финансово-бюджетного) надзора</v>
      </c>
      <c r="B17" s="40" t="str">
        <f>'Ведомст.2017'!D20</f>
        <v>01</v>
      </c>
      <c r="C17" s="40" t="str">
        <f>'Ведомст.2017'!E20</f>
        <v>06</v>
      </c>
      <c r="D17" s="47"/>
      <c r="E17" s="40"/>
      <c r="F17" s="102">
        <f>F18</f>
        <v>437</v>
      </c>
    </row>
    <row r="18" spans="1:6" ht="39" customHeight="1">
      <c r="A18" s="37" t="str">
        <f>'Ведомст.2017'!B21</f>
        <v>Муниципальная программа «Управление муниципальными финансами Ковардицкого сельского поселения Муромского района на 2016-2020 годы»</v>
      </c>
      <c r="B18" s="38" t="str">
        <f>'Ведомст.2017'!D21</f>
        <v>01</v>
      </c>
      <c r="C18" s="38" t="str">
        <f>'Ведомст.2017'!E21</f>
        <v>06</v>
      </c>
      <c r="D18" s="45" t="str">
        <f>'Ведомст.2017'!F21</f>
        <v>08</v>
      </c>
      <c r="E18" s="38"/>
      <c r="F18" s="105">
        <f>F19</f>
        <v>437</v>
      </c>
    </row>
    <row r="19" spans="1:6" ht="39" customHeight="1">
      <c r="A19" s="37" t="str">
        <f>'Ведомст.2017'!B22</f>
        <v>Подпрограмма «Повышение эффективности бюджетных расходов Ковардицкого сельского поселения Муромского района на 2016-2020 годы»</v>
      </c>
      <c r="B19" s="38" t="str">
        <f>'Ведомст.2017'!D22</f>
        <v>01</v>
      </c>
      <c r="C19" s="38" t="str">
        <f>'Ведомст.2017'!E22</f>
        <v>06</v>
      </c>
      <c r="D19" s="45" t="str">
        <f>'Ведомст.2017'!F22</f>
        <v>08 2 </v>
      </c>
      <c r="E19" s="38"/>
      <c r="F19" s="105">
        <f>F20</f>
        <v>437</v>
      </c>
    </row>
    <row r="20" spans="1:6" s="39" customFormat="1" ht="25.5">
      <c r="A20" s="37" t="str">
        <f>'Ведомст.2017'!B23</f>
        <v>Основное мероприятие «Обеспечение качественного управления финансами муниципального образования»</v>
      </c>
      <c r="B20" s="38" t="str">
        <f>'Ведомст.2017'!D23</f>
        <v>01</v>
      </c>
      <c r="C20" s="38" t="str">
        <f>'Ведомст.2017'!E23</f>
        <v>06</v>
      </c>
      <c r="D20" s="45" t="str">
        <f>'Ведомст.2017'!F23</f>
        <v>08 2 01</v>
      </c>
      <c r="E20" s="38"/>
      <c r="F20" s="106">
        <f>F21</f>
        <v>437</v>
      </c>
    </row>
    <row r="21" spans="1:6" ht="89.25">
      <c r="A21" s="21" t="str">
        <f>'Ведомст.2017'!B24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21" s="10" t="str">
        <f>'Ведомст.2017'!D24</f>
        <v>01</v>
      </c>
      <c r="C21" s="10" t="str">
        <f>'Ведомст.2017'!E24</f>
        <v>06</v>
      </c>
      <c r="D21" s="46" t="str">
        <f>'Ведомст.2017'!F24</f>
        <v>08 2 01 86010</v>
      </c>
      <c r="E21" s="10" t="str">
        <f>'Ведомст.2017'!G24</f>
        <v>500</v>
      </c>
      <c r="F21" s="105">
        <f>'Ведомст.2017'!H24</f>
        <v>437</v>
      </c>
    </row>
    <row r="22" spans="1:6" s="36" customFormat="1" ht="15">
      <c r="A22" s="34" t="str">
        <f>'Ведомст.2017'!B25</f>
        <v>Резервные фонды</v>
      </c>
      <c r="B22" s="40" t="str">
        <f>'Ведомст.2017'!D25</f>
        <v>01</v>
      </c>
      <c r="C22" s="40" t="str">
        <f>'Ведомст.2017'!E25</f>
        <v>11</v>
      </c>
      <c r="D22" s="47"/>
      <c r="E22" s="40"/>
      <c r="F22" s="102">
        <f>F23</f>
        <v>100</v>
      </c>
    </row>
    <row r="23" spans="1:6" s="39" customFormat="1" ht="15">
      <c r="A23" s="37" t="str">
        <f>'Ведомст.2017'!B26</f>
        <v>Непрограммные расходы органов местного самоуправления</v>
      </c>
      <c r="B23" s="38" t="str">
        <f>'Ведомст.2017'!D26</f>
        <v>01</v>
      </c>
      <c r="C23" s="38" t="str">
        <f>'Ведомст.2017'!E26</f>
        <v>11</v>
      </c>
      <c r="D23" s="45" t="str">
        <f>'Ведомст.2017'!F26</f>
        <v>99</v>
      </c>
      <c r="E23" s="38"/>
      <c r="F23" s="106">
        <f>F24</f>
        <v>100</v>
      </c>
    </row>
    <row r="24" spans="1:6" s="39" customFormat="1" ht="15">
      <c r="A24" s="37" t="str">
        <f>'Ведомст.2017'!B27</f>
        <v>Иные непрограммные расходы</v>
      </c>
      <c r="B24" s="38" t="str">
        <f>'Ведомст.2017'!D27</f>
        <v>01</v>
      </c>
      <c r="C24" s="38" t="str">
        <f>'Ведомст.2017'!E27</f>
        <v>11</v>
      </c>
      <c r="D24" s="45" t="str">
        <f>'Ведомст.2017'!F27</f>
        <v>99 9</v>
      </c>
      <c r="E24" s="38"/>
      <c r="F24" s="106">
        <f>SUM(F25:F26)</f>
        <v>100</v>
      </c>
    </row>
    <row r="25" spans="1:6" ht="25.5">
      <c r="A25" s="21" t="str">
        <f>'Ведомст.2017'!B28</f>
        <v>Резервный фонд администрации Ковардицкого сельского поселения (Иные бюджетные ассигнования)</v>
      </c>
      <c r="B25" s="10" t="str">
        <f>'Ведомст.2017'!D28</f>
        <v>01</v>
      </c>
      <c r="C25" s="10" t="str">
        <f>'Ведомст.2017'!E28</f>
        <v>11</v>
      </c>
      <c r="D25" s="46" t="str">
        <f>'Ведомст.2017'!F28</f>
        <v>99 9 00 21300</v>
      </c>
      <c r="E25" s="10" t="str">
        <f>'Ведомст.2017'!G28</f>
        <v>800</v>
      </c>
      <c r="F25" s="105">
        <f>'Ведомст.2017'!H28</f>
        <v>50</v>
      </c>
    </row>
    <row r="26" spans="1:6" ht="38.25">
      <c r="A26" s="21" t="str">
        <f>'Ведомст.2017'!B29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6" s="10" t="str">
        <f>'Ведомст.2017'!D29</f>
        <v>01</v>
      </c>
      <c r="C26" s="10" t="str">
        <f>'Ведомст.2017'!E29</f>
        <v>11</v>
      </c>
      <c r="D26" s="46" t="str">
        <f>'Ведомст.2017'!F29</f>
        <v>99 9 00 21310</v>
      </c>
      <c r="E26" s="10" t="str">
        <f>'Ведомст.2017'!G29</f>
        <v>800</v>
      </c>
      <c r="F26" s="105">
        <f>'Ведомст.2017'!H29</f>
        <v>50</v>
      </c>
    </row>
    <row r="27" spans="1:6" s="36" customFormat="1" ht="18" customHeight="1">
      <c r="A27" s="34" t="str">
        <f>'Ведомст.2017'!B30</f>
        <v>Другие общегосударственные вопросы</v>
      </c>
      <c r="B27" s="41" t="str">
        <f>'Ведомст.2017'!D30</f>
        <v>01</v>
      </c>
      <c r="C27" s="41" t="str">
        <f>'Ведомст.2017'!E30</f>
        <v>13</v>
      </c>
      <c r="D27" s="48"/>
      <c r="E27" s="41"/>
      <c r="F27" s="102">
        <f>F28+F33+F37</f>
        <v>10103</v>
      </c>
    </row>
    <row r="28" spans="1:6" s="39" customFormat="1" ht="38.25">
      <c r="A28" s="37" t="str">
        <f>'Ведомст.2017'!B112</f>
        <v>Муниципальная программа «Развитие муниципальной службы в Ковардицком сельском поселении Муромского района на 2016-2020 годы»</v>
      </c>
      <c r="B28" s="38" t="str">
        <f>'Ведомст.2017'!D112</f>
        <v>01</v>
      </c>
      <c r="C28" s="38" t="str">
        <f>'Ведомст.2017'!E112</f>
        <v>13</v>
      </c>
      <c r="D28" s="45" t="str">
        <f>'Ведомст.2017'!F112</f>
        <v>05</v>
      </c>
      <c r="E28" s="97"/>
      <c r="F28" s="106">
        <f>F29</f>
        <v>9855.3</v>
      </c>
    </row>
    <row r="29" spans="1:6" s="39" customFormat="1" ht="51">
      <c r="A29" s="37" t="str">
        <f>'Ведомст.2017'!B113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9" s="38" t="str">
        <f>'Ведомст.2017'!D113</f>
        <v>01</v>
      </c>
      <c r="C29" s="38" t="str">
        <f>'Ведомст.2017'!E113</f>
        <v>13</v>
      </c>
      <c r="D29" s="45" t="str">
        <f>'Ведомст.2017'!F113</f>
        <v>05 0 02 </v>
      </c>
      <c r="E29" s="97"/>
      <c r="F29" s="106">
        <f>SUM(F30:F32)</f>
        <v>9855.3</v>
      </c>
    </row>
    <row r="30" spans="1:6" ht="92.25" customHeight="1">
      <c r="A30" s="21" t="str">
        <f>'Ведомст.2017'!B114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30" s="10" t="str">
        <f>'Ведомст.2017'!D114</f>
        <v>01</v>
      </c>
      <c r="C30" s="10" t="str">
        <f>'Ведомст.2017'!E114</f>
        <v>13</v>
      </c>
      <c r="D30" s="46" t="str">
        <f>'Ведомст.2017'!F114</f>
        <v>05 0 02 Ц0590</v>
      </c>
      <c r="E30" s="10" t="str">
        <f>'Ведомст.2017'!G114</f>
        <v>100</v>
      </c>
      <c r="F30" s="104">
        <f>'Ведомст.2017'!H114</f>
        <v>5997.2</v>
      </c>
    </row>
    <row r="31" spans="1:6" ht="63.75">
      <c r="A31" s="21" t="str">
        <f>'Ведомст.2017'!B115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31" s="10" t="str">
        <f>'Ведомст.2017'!D115</f>
        <v>01</v>
      </c>
      <c r="C31" s="10" t="str">
        <f>'Ведомст.2017'!E115</f>
        <v>13</v>
      </c>
      <c r="D31" s="46" t="str">
        <f>'Ведомст.2017'!F115</f>
        <v>05 0 02 Ц0590</v>
      </c>
      <c r="E31" s="10" t="str">
        <f>'Ведомст.2017'!G115</f>
        <v>200</v>
      </c>
      <c r="F31" s="104">
        <f>'Ведомст.2017'!H115</f>
        <v>2957.1</v>
      </c>
    </row>
    <row r="32" spans="1:6" ht="51">
      <c r="A32" s="21" t="str">
        <f>'Ведомст.2017'!B116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2" s="10" t="str">
        <f>'Ведомст.2017'!D116</f>
        <v>01</v>
      </c>
      <c r="C32" s="10" t="str">
        <f>'Ведомст.2017'!E116</f>
        <v>13</v>
      </c>
      <c r="D32" s="46" t="str">
        <f>'Ведомст.2017'!F116</f>
        <v>05 0 02 Ц0590</v>
      </c>
      <c r="E32" s="10" t="str">
        <f>'Ведомст.2017'!G116</f>
        <v>800</v>
      </c>
      <c r="F32" s="104">
        <f>'Ведомст.2017'!H116</f>
        <v>901</v>
      </c>
    </row>
    <row r="33" spans="1:6" s="39" customFormat="1" ht="38.25">
      <c r="A33" s="37" t="str">
        <f>'Ведомст.2017'!B31</f>
        <v>Муниципальная программа «Управление муниципальным имуществом Ковардицкого сельского поселения Муромского района на 2016-2020 годы»</v>
      </c>
      <c r="B33" s="42" t="str">
        <f>'Ведомст.2017'!D31</f>
        <v>01</v>
      </c>
      <c r="C33" s="42" t="str">
        <f>'Ведомст.2017'!E31</f>
        <v>13</v>
      </c>
      <c r="D33" s="49" t="str">
        <f>'Ведомст.2017'!F31</f>
        <v>07</v>
      </c>
      <c r="E33" s="42"/>
      <c r="F33" s="106">
        <f>F34</f>
        <v>160</v>
      </c>
    </row>
    <row r="34" spans="1:6" s="39" customFormat="1" ht="24.75" customHeight="1">
      <c r="A34" s="37" t="str">
        <f>'Ведомст.2017'!B32</f>
        <v>Основное мероприятие «Обеспечение эффективного управления муниципальным имуществом»</v>
      </c>
      <c r="B34" s="42" t="str">
        <f>'Ведомст.2017'!D32</f>
        <v>01</v>
      </c>
      <c r="C34" s="42" t="str">
        <f>'Ведомст.2017'!E32</f>
        <v>13</v>
      </c>
      <c r="D34" s="49" t="str">
        <f>'Ведомст.2017'!F32</f>
        <v>07 0 01</v>
      </c>
      <c r="E34" s="42"/>
      <c r="F34" s="106">
        <f>SUM(F35:F36)</f>
        <v>160</v>
      </c>
    </row>
    <row r="35" spans="1:6" ht="51">
      <c r="A35" s="21" t="str">
        <f>'Ведомст.2017'!B33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5" s="22" t="str">
        <f>'Ведомст.2017'!D33</f>
        <v>01</v>
      </c>
      <c r="C35" s="22" t="str">
        <f>'Ведомст.2017'!E33</f>
        <v>13</v>
      </c>
      <c r="D35" s="50" t="str">
        <f>'Ведомст.2017'!F33</f>
        <v>07 0 01 22310</v>
      </c>
      <c r="E35" s="22" t="str">
        <f>'Ведомст.2017'!G33</f>
        <v>200</v>
      </c>
      <c r="F35" s="105">
        <f>'Ведомст.2017'!H33</f>
        <v>150</v>
      </c>
    </row>
    <row r="36" spans="1:6" ht="38.25">
      <c r="A36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6" s="22" t="str">
        <f>'Ведомст.2017'!D34</f>
        <v>01</v>
      </c>
      <c r="C36" s="22" t="str">
        <f>'Ведомст.2017'!E34</f>
        <v>13</v>
      </c>
      <c r="D36" s="50" t="str">
        <f>'Ведомст.2017'!F34</f>
        <v>07 0 01 22310</v>
      </c>
      <c r="E36" s="22" t="str">
        <f>'Ведомст.2017'!G34</f>
        <v>800</v>
      </c>
      <c r="F36" s="105">
        <f>'Ведомст.2017'!H34</f>
        <v>10</v>
      </c>
    </row>
    <row r="37" spans="1:6" s="39" customFormat="1" ht="15">
      <c r="A37" s="37" t="str">
        <f>'Ведомст.2017'!B35</f>
        <v>Непрограммные расходы органов местного самоуправления</v>
      </c>
      <c r="B37" s="38" t="str">
        <f>'Ведомст.2017'!D35</f>
        <v>01</v>
      </c>
      <c r="C37" s="38" t="str">
        <f>'Ведомст.2017'!E35</f>
        <v>13</v>
      </c>
      <c r="D37" s="45" t="str">
        <f>'Ведомст.2017'!F35</f>
        <v>99 </v>
      </c>
      <c r="E37" s="38"/>
      <c r="F37" s="106">
        <f>F38</f>
        <v>87.7</v>
      </c>
    </row>
    <row r="38" spans="1:6" s="39" customFormat="1" ht="15">
      <c r="A38" s="37" t="str">
        <f>'Ведомст.2017'!B36</f>
        <v>Иные непрограммные расходы</v>
      </c>
      <c r="B38" s="38" t="str">
        <f>'Ведомст.2017'!D36</f>
        <v>01</v>
      </c>
      <c r="C38" s="38" t="str">
        <f>'Ведомст.2017'!E36</f>
        <v>13</v>
      </c>
      <c r="D38" s="45" t="str">
        <f>'Ведомст.2017'!F36</f>
        <v>99 9</v>
      </c>
      <c r="E38" s="38"/>
      <c r="F38" s="106">
        <f>F39</f>
        <v>87.7</v>
      </c>
    </row>
    <row r="39" spans="1:6" ht="102">
      <c r="A39" s="21" t="str">
        <f>'Ведомст.2017'!B37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9" s="10" t="str">
        <f>'Ведомст.2017'!D37</f>
        <v>01</v>
      </c>
      <c r="C39" s="10" t="str">
        <f>'Ведомст.2017'!E37</f>
        <v>13</v>
      </c>
      <c r="D39" s="46" t="str">
        <f>'Ведомст.2017'!F37</f>
        <v>99 9 00 86040</v>
      </c>
      <c r="E39" s="10" t="str">
        <f>'Ведомст.2017'!G37</f>
        <v>500</v>
      </c>
      <c r="F39" s="104">
        <f>'Ведомст.2017'!H37</f>
        <v>87.7</v>
      </c>
    </row>
    <row r="40" spans="1:6" ht="14.25">
      <c r="A40" s="8" t="str">
        <f>'Ведомст.2017'!B38</f>
        <v>Национальная оборона</v>
      </c>
      <c r="B40" s="19" t="str">
        <f>'Ведомст.2017'!D38</f>
        <v>02</v>
      </c>
      <c r="C40" s="19"/>
      <c r="D40" s="51"/>
      <c r="E40" s="19"/>
      <c r="F40" s="101">
        <f>F41</f>
        <v>318.7</v>
      </c>
    </row>
    <row r="41" spans="1:6" s="36" customFormat="1" ht="15">
      <c r="A41" s="34" t="str">
        <f>'Ведомст.2017'!B39</f>
        <v>Мобилизационная и вневойсковая подготовка</v>
      </c>
      <c r="B41" s="41" t="str">
        <f>'Ведомст.2017'!D39</f>
        <v>02</v>
      </c>
      <c r="C41" s="41" t="str">
        <f>'Ведомст.2017'!E39</f>
        <v>03</v>
      </c>
      <c r="D41" s="48"/>
      <c r="E41" s="41"/>
      <c r="F41" s="102">
        <f>F42</f>
        <v>318.7</v>
      </c>
    </row>
    <row r="42" spans="1:6" s="39" customFormat="1" ht="38.25">
      <c r="A42" s="37" t="str">
        <f>'Ведомст.2017'!B40</f>
        <v>Муниципальная программа «Управление муниципальными финансами Ковардицкого сельского поселения Муромского района на 2016-2020 годы»</v>
      </c>
      <c r="B42" s="42" t="str">
        <f>'Ведомст.2017'!D40</f>
        <v>02</v>
      </c>
      <c r="C42" s="42" t="str">
        <f>'Ведомст.2017'!E40</f>
        <v>03</v>
      </c>
      <c r="D42" s="49" t="str">
        <f>'Ведомст.2017'!F40</f>
        <v>08</v>
      </c>
      <c r="E42" s="42"/>
      <c r="F42" s="106">
        <f>F43</f>
        <v>318.7</v>
      </c>
    </row>
    <row r="43" spans="1:6" s="39" customFormat="1" ht="54" customHeight="1">
      <c r="A43" s="37" t="str">
        <f>'Ведомст.2017'!B41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 сельское поселение Муромского района»</v>
      </c>
      <c r="B43" s="42" t="str">
        <f>'Ведомст.2017'!D41</f>
        <v>02</v>
      </c>
      <c r="C43" s="42" t="str">
        <f>'Ведомст.2017'!E41</f>
        <v>03</v>
      </c>
      <c r="D43" s="49" t="str">
        <f>'Ведомст.2017'!F41</f>
        <v>08 3</v>
      </c>
      <c r="E43" s="42"/>
      <c r="F43" s="106">
        <f>F44</f>
        <v>318.7</v>
      </c>
    </row>
    <row r="44" spans="1:6" s="39" customFormat="1" ht="51">
      <c r="A44" s="37" t="str">
        <f>'Ведомст.2017'!B42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4" s="42" t="str">
        <f>'Ведомст.2017'!D42</f>
        <v>02</v>
      </c>
      <c r="C44" s="42" t="str">
        <f>'Ведомст.2017'!E42</f>
        <v>03</v>
      </c>
      <c r="D44" s="49" t="str">
        <f>'Ведомст.2017'!F42</f>
        <v>08 3 01</v>
      </c>
      <c r="E44" s="42"/>
      <c r="F44" s="106">
        <f>SUM(F45:F46)</f>
        <v>318.7</v>
      </c>
    </row>
    <row r="45" spans="1:6" ht="71.25" customHeight="1">
      <c r="A45" s="21" t="str">
        <f>'Ведомст.2017'!B43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5" s="22" t="str">
        <f>'Ведомст.2017'!D43</f>
        <v>02</v>
      </c>
      <c r="C45" s="22" t="str">
        <f>'Ведомст.2017'!E43</f>
        <v>03</v>
      </c>
      <c r="D45" s="50" t="str">
        <f>'Ведомст.2017'!F43</f>
        <v>08 3 01 51180</v>
      </c>
      <c r="E45" s="22" t="str">
        <f>'Ведомст.2017'!G43</f>
        <v>100</v>
      </c>
      <c r="F45" s="105">
        <f>'Ведомст.2017'!H43</f>
        <v>307.3</v>
      </c>
    </row>
    <row r="46" spans="1:6" ht="38.25">
      <c r="A46" s="21" t="str">
        <f>'Ведомст.2017'!B44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6" s="22" t="str">
        <f>'Ведомст.2017'!D44</f>
        <v>02</v>
      </c>
      <c r="C46" s="22" t="str">
        <f>'Ведомст.2017'!E44</f>
        <v>03</v>
      </c>
      <c r="D46" s="50" t="str">
        <f>'Ведомст.2017'!F44</f>
        <v>08 3 01 51180</v>
      </c>
      <c r="E46" s="22" t="str">
        <f>'Ведомст.2017'!G44</f>
        <v>200</v>
      </c>
      <c r="F46" s="105">
        <f>'Ведомст.2017'!H44</f>
        <v>11.4</v>
      </c>
    </row>
    <row r="47" spans="1:6" ht="14.25">
      <c r="A47" s="8" t="str">
        <f>'Ведомст.2017'!B45</f>
        <v>Национальная безопасность и правоохранительная деятельность</v>
      </c>
      <c r="B47" s="9" t="str">
        <f>'Ведомст.2017'!D45</f>
        <v>03</v>
      </c>
      <c r="C47" s="9"/>
      <c r="D47" s="52"/>
      <c r="E47" s="9"/>
      <c r="F47" s="101">
        <f>F48</f>
        <v>334</v>
      </c>
    </row>
    <row r="48" spans="1:6" s="36" customFormat="1" ht="27">
      <c r="A48" s="34" t="str">
        <f>'Ведомст.2017'!B46</f>
        <v>Защита населения и территории от чрезвычайных ситуаций природного и техногенного характера, гражданская оборона</v>
      </c>
      <c r="B48" s="40" t="str">
        <f>'Ведомст.2017'!D46</f>
        <v>03</v>
      </c>
      <c r="C48" s="40" t="str">
        <f>'Ведомст.2017'!E46</f>
        <v>09</v>
      </c>
      <c r="D48" s="47"/>
      <c r="E48" s="40"/>
      <c r="F48" s="102">
        <f>F49</f>
        <v>334</v>
      </c>
    </row>
    <row r="49" spans="1:6" s="39" customFormat="1" ht="51">
      <c r="A49" s="37" t="str">
        <f>'Ведомст.2017'!B47</f>
        <v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v>
      </c>
      <c r="B49" s="38" t="str">
        <f>'Ведомст.2017'!D47</f>
        <v>03</v>
      </c>
      <c r="C49" s="38" t="str">
        <f>'Ведомст.2017'!E47</f>
        <v>09</v>
      </c>
      <c r="D49" s="45" t="str">
        <f>'Ведомст.2017'!F47</f>
        <v>02</v>
      </c>
      <c r="E49" s="38"/>
      <c r="F49" s="106">
        <f>F50</f>
        <v>334</v>
      </c>
    </row>
    <row r="50" spans="1:6" s="39" customFormat="1" ht="63.75">
      <c r="A50" s="37" t="str">
        <f>'Ведомст.2017'!B48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v>
      </c>
      <c r="B50" s="38" t="str">
        <f>'Ведомст.2017'!D48</f>
        <v>03</v>
      </c>
      <c r="C50" s="38" t="str">
        <f>'Ведомст.2017'!E48</f>
        <v>09</v>
      </c>
      <c r="D50" s="45" t="str">
        <f>'Ведомст.2017'!F48</f>
        <v>02 1 </v>
      </c>
      <c r="E50" s="38"/>
      <c r="F50" s="106">
        <f>F51</f>
        <v>334</v>
      </c>
    </row>
    <row r="51" spans="1:6" s="39" customFormat="1" ht="25.5">
      <c r="A51" s="37" t="str">
        <f>'Ведомст.2017'!B49</f>
        <v>Основное мероприятие «Обеспечение условий для безопасной жизнедеятельности населения сельского поселения»</v>
      </c>
      <c r="B51" s="38" t="str">
        <f>'Ведомст.2017'!D49</f>
        <v>03</v>
      </c>
      <c r="C51" s="38" t="str">
        <f>'Ведомст.2017'!E49</f>
        <v>09</v>
      </c>
      <c r="D51" s="45" t="str">
        <f>'Ведомст.2017'!F49</f>
        <v>02 1 01</v>
      </c>
      <c r="E51" s="38"/>
      <c r="F51" s="106">
        <f>SUM(F52:F55)</f>
        <v>334</v>
      </c>
    </row>
    <row r="52" spans="1:6" ht="38.25">
      <c r="A52" s="21" t="str">
        <f>'Ведомст.2017'!B50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'Ведомст.2017'!D50</f>
        <v>03</v>
      </c>
      <c r="C52" s="10" t="str">
        <f>'Ведомст.2017'!E50</f>
        <v>09</v>
      </c>
      <c r="D52" s="46" t="str">
        <f>'Ведомст.2017'!F50</f>
        <v>02 1 01 22730</v>
      </c>
      <c r="E52" s="10" t="str">
        <f>'Ведомст.2017'!G50</f>
        <v>200</v>
      </c>
      <c r="F52" s="104">
        <f>'Ведомст.2017'!H50</f>
        <v>196.1</v>
      </c>
    </row>
    <row r="53" spans="1:6" ht="51">
      <c r="A53" s="21" t="str">
        <f>'Ведомст.2017'!B51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3" s="10" t="str">
        <f>'Ведомст.2017'!D51</f>
        <v>03</v>
      </c>
      <c r="C53" s="10" t="str">
        <f>'Ведомст.2017'!E51</f>
        <v>09</v>
      </c>
      <c r="D53" s="46" t="str">
        <f>'Ведомст.2017'!F51</f>
        <v>02 1 01 22740</v>
      </c>
      <c r="E53" s="10" t="str">
        <f>'Ведомст.2017'!G51</f>
        <v>200</v>
      </c>
      <c r="F53" s="104">
        <f>'Ведомст.2017'!H51</f>
        <v>60</v>
      </c>
    </row>
    <row r="54" spans="1:6" ht="38.25">
      <c r="A54" s="21" t="str">
        <f>'Ведомст.2017'!B52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4" s="10" t="str">
        <f>'Ведомст.2017'!D52</f>
        <v>03</v>
      </c>
      <c r="C54" s="10" t="str">
        <f>'Ведомст.2017'!E52</f>
        <v>09</v>
      </c>
      <c r="D54" s="46" t="str">
        <f>'Ведомст.2017'!F52</f>
        <v>02 1 01 22750</v>
      </c>
      <c r="E54" s="10" t="str">
        <f>'Ведомст.2017'!G52</f>
        <v>200</v>
      </c>
      <c r="F54" s="104">
        <f>'Ведомст.2017'!H52</f>
        <v>70</v>
      </c>
    </row>
    <row r="55" spans="1:6" ht="25.5">
      <c r="A55" s="21" t="str">
        <f>'Ведомст.2017'!B53</f>
        <v>Прочие мероприятия (Закупка товаров, работ и услуг для обеспечения государственных (муниципальных) нужд)</v>
      </c>
      <c r="B55" s="10" t="str">
        <f>'Ведомст.2017'!D53</f>
        <v>03</v>
      </c>
      <c r="C55" s="10" t="str">
        <f>'Ведомст.2017'!E53</f>
        <v>09</v>
      </c>
      <c r="D55" s="46" t="str">
        <f>'Ведомст.2017'!F53</f>
        <v>02 1 01 22770</v>
      </c>
      <c r="E55" s="10" t="str">
        <f>'Ведомст.2017'!G53</f>
        <v>200</v>
      </c>
      <c r="F55" s="104">
        <f>'Ведомст.2017'!H53</f>
        <v>7.9</v>
      </c>
    </row>
    <row r="56" spans="1:6" ht="15">
      <c r="A56" s="8" t="str">
        <f>'Ведомст.2017'!B54</f>
        <v>Национальная экономика</v>
      </c>
      <c r="B56" s="9" t="s">
        <v>21</v>
      </c>
      <c r="C56" s="10"/>
      <c r="D56" s="46"/>
      <c r="E56" s="10"/>
      <c r="F56" s="107">
        <f>F57</f>
        <v>940</v>
      </c>
    </row>
    <row r="57" spans="1:6" s="36" customFormat="1" ht="15">
      <c r="A57" s="34" t="str">
        <f>'Ведомст.2017'!B55</f>
        <v>Дорожное хозяйство (дорожные фонды)</v>
      </c>
      <c r="B57" s="40" t="s">
        <v>21</v>
      </c>
      <c r="C57" s="40" t="s">
        <v>32</v>
      </c>
      <c r="D57" s="47"/>
      <c r="E57" s="35"/>
      <c r="F57" s="121">
        <f>F58</f>
        <v>940</v>
      </c>
    </row>
    <row r="58" spans="1:6" s="39" customFormat="1" ht="25.5">
      <c r="A58" s="37" t="str">
        <f>'Ведомст.2017'!B56</f>
        <v>Муниципальная программа "Дорожное хозяйство Ковардицкого сельского поселения Муромского района на 2017-2020 годы"</v>
      </c>
      <c r="B58" s="38" t="s">
        <v>21</v>
      </c>
      <c r="C58" s="38" t="s">
        <v>32</v>
      </c>
      <c r="D58" s="45" t="str">
        <f>'Ведомст.2017'!F56</f>
        <v>15</v>
      </c>
      <c r="E58" s="97"/>
      <c r="F58" s="103">
        <f>F59</f>
        <v>940</v>
      </c>
    </row>
    <row r="59" spans="1:6" s="39" customFormat="1" ht="25.5">
      <c r="A59" s="37" t="str">
        <f>'Ведомст.2017'!B57</f>
        <v>Основное мероприятие "Содержание дорог на территории сельского поселения"</v>
      </c>
      <c r="B59" s="38" t="s">
        <v>21</v>
      </c>
      <c r="C59" s="38" t="s">
        <v>32</v>
      </c>
      <c r="D59" s="45" t="str">
        <f>'Ведомст.2017'!F57</f>
        <v>15 0 01</v>
      </c>
      <c r="E59" s="97"/>
      <c r="F59" s="103">
        <f>F60</f>
        <v>940</v>
      </c>
    </row>
    <row r="60" spans="1:6" ht="102">
      <c r="A60" s="21" t="str">
        <f>'Ведомст.2017'!B58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60" s="10" t="s">
        <v>21</v>
      </c>
      <c r="C60" s="10" t="s">
        <v>32</v>
      </c>
      <c r="D60" s="46" t="str">
        <f>'Ведомст.2017'!F58</f>
        <v>15 0 01 86050</v>
      </c>
      <c r="E60" s="154"/>
      <c r="F60" s="104">
        <f>'Ведомст.2017'!H58</f>
        <v>940</v>
      </c>
    </row>
    <row r="61" spans="1:6" ht="14.25">
      <c r="A61" s="8" t="str">
        <f>'Ведомст.2017'!B59</f>
        <v>Жилищно-коммунальное хозяйство</v>
      </c>
      <c r="B61" s="19" t="str">
        <f>'Ведомст.2017'!D59</f>
        <v>05</v>
      </c>
      <c r="C61" s="19"/>
      <c r="D61" s="53"/>
      <c r="E61" s="32"/>
      <c r="F61" s="101">
        <f>F76+F72+F62</f>
        <v>10745.1</v>
      </c>
    </row>
    <row r="62" spans="1:6" s="36" customFormat="1" ht="15">
      <c r="A62" s="34" t="str">
        <f>'Ведомст.2017'!B60</f>
        <v>Жилищное хозяйство</v>
      </c>
      <c r="B62" s="41" t="str">
        <f>'Ведомст.2017'!D60</f>
        <v>05</v>
      </c>
      <c r="C62" s="41" t="str">
        <f>'Ведомст.2017'!E60</f>
        <v>01</v>
      </c>
      <c r="D62" s="48"/>
      <c r="E62" s="41"/>
      <c r="F62" s="102">
        <f>F63+F67</f>
        <v>5495.5</v>
      </c>
    </row>
    <row r="63" spans="1:6" s="39" customFormat="1" ht="38.25">
      <c r="A63" s="37" t="str">
        <f>'Ведомст.2017'!B61</f>
        <v>Муниципальная программа "Обеспечение доступным и комфортным жильем населения Ковардицкого сельского поселения Муромского района на 2016-2020 годы"</v>
      </c>
      <c r="B63" s="42" t="str">
        <f>'Ведомст.2017'!D61</f>
        <v>05</v>
      </c>
      <c r="C63" s="42" t="str">
        <f>'Ведомст.2017'!E61</f>
        <v>01</v>
      </c>
      <c r="D63" s="49" t="str">
        <f>'Ведомст.2017'!F61</f>
        <v>01</v>
      </c>
      <c r="E63" s="42"/>
      <c r="F63" s="106">
        <f>F64</f>
        <v>5167</v>
      </c>
    </row>
    <row r="64" spans="1:6" s="39" customFormat="1" ht="25.5">
      <c r="A64" s="37" t="str">
        <f>'Ведомст.2017'!B62</f>
        <v>Подпрограмма "Социальное жилье в Ковардицком сельском поселении Муромского района на 2016-2020 годы"</v>
      </c>
      <c r="B64" s="42" t="str">
        <f>'Ведомст.2017'!D62</f>
        <v>05</v>
      </c>
      <c r="C64" s="42" t="str">
        <f>'Ведомст.2017'!E62</f>
        <v>01</v>
      </c>
      <c r="D64" s="49" t="str">
        <f>'Ведомст.2017'!F62</f>
        <v>01 2 </v>
      </c>
      <c r="E64" s="42"/>
      <c r="F64" s="106">
        <f>F65</f>
        <v>5167</v>
      </c>
    </row>
    <row r="65" spans="1:6" s="39" customFormat="1" ht="25.5">
      <c r="A65" s="37" t="str">
        <f>'Ведомст.2017'!B63</f>
        <v>Основное мероприятие "Обеспечение нуждающихся граждан социальным жильем"</v>
      </c>
      <c r="B65" s="42" t="str">
        <f>'Ведомст.2017'!D63</f>
        <v>05</v>
      </c>
      <c r="C65" s="42" t="str">
        <f>'Ведомст.2017'!E63</f>
        <v>01</v>
      </c>
      <c r="D65" s="49" t="str">
        <f>'Ведомст.2017'!F63</f>
        <v>01 2 01</v>
      </c>
      <c r="E65" s="42"/>
      <c r="F65" s="106">
        <f>SUM(F66:F66)</f>
        <v>5167</v>
      </c>
    </row>
    <row r="66" spans="1:6" ht="102">
      <c r="A66" s="21" t="str">
        <f>'Ведомст.2017'!B64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6" s="22" t="str">
        <f>'Ведомст.2017'!D64</f>
        <v>05</v>
      </c>
      <c r="C66" s="22" t="str">
        <f>'Ведомст.2017'!E64</f>
        <v>01</v>
      </c>
      <c r="D66" s="50" t="str">
        <f>'Ведомст.2017'!F64</f>
        <v>01 2 01 86040</v>
      </c>
      <c r="E66" s="22" t="str">
        <f>'Ведомст.2017'!G64</f>
        <v>500</v>
      </c>
      <c r="F66" s="105">
        <f>'Ведомст.2017'!H64</f>
        <v>5167</v>
      </c>
    </row>
    <row r="67" spans="1:6" s="39" customFormat="1" ht="38.25">
      <c r="A67" s="37" t="str">
        <f>'Ведомст.2017'!B65</f>
        <v>Муниципальная программа «Капитальный ремонт жилищного фонда Ковардицкого сельского поселения Муромского района на 2016-2020 годы»</v>
      </c>
      <c r="B67" s="42" t="str">
        <f>'Ведомст.2017'!D65</f>
        <v>05</v>
      </c>
      <c r="C67" s="42" t="str">
        <f>'Ведомст.2017'!E65</f>
        <v>01</v>
      </c>
      <c r="D67" s="49" t="str">
        <f>'Ведомст.2017'!F65</f>
        <v>12</v>
      </c>
      <c r="E67" s="42"/>
      <c r="F67" s="106">
        <f>F68</f>
        <v>328.5</v>
      </c>
    </row>
    <row r="68" spans="1:6" s="39" customFormat="1" ht="38.25">
      <c r="A68" s="37" t="str">
        <f>'Ведомст.2017'!B66</f>
        <v>Основное мероприятие «Обеспечение  безопасного и комфортного проживания жителей многоквартирных домов сельского поселения»</v>
      </c>
      <c r="B68" s="42" t="str">
        <f>'Ведомст.2017'!D66</f>
        <v>05</v>
      </c>
      <c r="C68" s="42" t="str">
        <f>'Ведомст.2017'!E66</f>
        <v>01</v>
      </c>
      <c r="D68" s="49" t="str">
        <f>'Ведомст.2017'!F66</f>
        <v>12 0 01</v>
      </c>
      <c r="E68" s="42"/>
      <c r="F68" s="106">
        <f>SUM(F69:F71)</f>
        <v>328.5</v>
      </c>
    </row>
    <row r="69" spans="1:6" ht="63.75">
      <c r="A69" s="21" t="str">
        <f>'Ведомст.2017'!B67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9" s="22" t="str">
        <f>'Ведомст.2017'!D67</f>
        <v>05</v>
      </c>
      <c r="C69" s="22" t="str">
        <f>'Ведомст.2017'!E67</f>
        <v>01</v>
      </c>
      <c r="D69" s="50" t="str">
        <f>'Ведомст.2017'!F67</f>
        <v>12 0 01 22320</v>
      </c>
      <c r="E69" s="22" t="str">
        <f>'Ведомст.2017'!G67</f>
        <v>200</v>
      </c>
      <c r="F69" s="105">
        <f>'Ведомст.2017'!H67</f>
        <v>197.4</v>
      </c>
    </row>
    <row r="70" spans="1:6" ht="38.25">
      <c r="A70" s="21" t="str">
        <f>'Ведомст.2017'!B68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0" s="22" t="str">
        <f>'Ведомст.2017'!D68</f>
        <v>05</v>
      </c>
      <c r="C70" s="22" t="str">
        <f>'Ведомст.2017'!E68</f>
        <v>01</v>
      </c>
      <c r="D70" s="50" t="str">
        <f>'Ведомст.2017'!F68</f>
        <v>12 0 01 22400</v>
      </c>
      <c r="E70" s="22" t="str">
        <f>'Ведомст.2017'!G68</f>
        <v>200</v>
      </c>
      <c r="F70" s="105">
        <f>'Ведомст.2017'!H68</f>
        <v>50</v>
      </c>
    </row>
    <row r="71" spans="1:6" ht="51">
      <c r="A71" s="21" t="str">
        <f>'Ведомст.2017'!B69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1" s="22" t="str">
        <f>'Ведомст.2017'!D69</f>
        <v>05</v>
      </c>
      <c r="C71" s="22" t="str">
        <f>'Ведомст.2017'!E69</f>
        <v>01</v>
      </c>
      <c r="D71" s="50" t="str">
        <f>'Ведомст.2017'!F69</f>
        <v>12 0 01 96010</v>
      </c>
      <c r="E71" s="22" t="str">
        <f>'Ведомст.2017'!G69</f>
        <v>600</v>
      </c>
      <c r="F71" s="105">
        <f>'Ведомст.2017'!H69</f>
        <v>81.1</v>
      </c>
    </row>
    <row r="72" spans="1:6" s="36" customFormat="1" ht="15">
      <c r="A72" s="34" t="str">
        <f>'Ведомст.2017'!B70</f>
        <v>Коммунальное хозяйство</v>
      </c>
      <c r="B72" s="41" t="str">
        <f>'Ведомст.2017'!D70</f>
        <v>05</v>
      </c>
      <c r="C72" s="41" t="str">
        <f>'Ведомст.2017'!E70</f>
        <v>02</v>
      </c>
      <c r="D72" s="48"/>
      <c r="E72" s="41"/>
      <c r="F72" s="102">
        <f>F73</f>
        <v>102</v>
      </c>
    </row>
    <row r="73" spans="1:6" ht="38.25">
      <c r="A73" s="21" t="str">
        <f>'Ведомст.2017'!B71</f>
        <v>Муниципальная программа «Энергосбережение и повышение энергетической эффективности в Ковардицком сельском поселении Муромского района на 2016-2020 годы»</v>
      </c>
      <c r="B73" s="22" t="str">
        <f>'Ведомст.2017'!D71</f>
        <v>05</v>
      </c>
      <c r="C73" s="22" t="str">
        <f>'Ведомст.2017'!E71</f>
        <v>02</v>
      </c>
      <c r="D73" s="50" t="str">
        <f>'Ведомст.2017'!F71</f>
        <v>06</v>
      </c>
      <c r="E73" s="22"/>
      <c r="F73" s="105">
        <f>F74</f>
        <v>102</v>
      </c>
    </row>
    <row r="74" spans="1:6" ht="38.25">
      <c r="A74" s="21" t="str">
        <f>'Ведомст.2017'!B72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4" s="22" t="str">
        <f>'Ведомст.2017'!D72</f>
        <v>05</v>
      </c>
      <c r="C74" s="22" t="str">
        <f>'Ведомст.2017'!E72</f>
        <v>02</v>
      </c>
      <c r="D74" s="50" t="str">
        <f>'Ведомст.2017'!F72</f>
        <v>06 0 01</v>
      </c>
      <c r="E74" s="22"/>
      <c r="F74" s="105">
        <f>F75</f>
        <v>102</v>
      </c>
    </row>
    <row r="75" spans="1:6" ht="38.25">
      <c r="A75" s="21" t="str">
        <f>'Ведомст.2017'!B73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5" s="22" t="str">
        <f>'Ведомст.2017'!D73</f>
        <v>05</v>
      </c>
      <c r="C75" s="22" t="str">
        <f>'Ведомст.2017'!E73</f>
        <v>02</v>
      </c>
      <c r="D75" s="50" t="str">
        <f>'Ведомст.2017'!F73</f>
        <v>06 0 01 22060</v>
      </c>
      <c r="E75" s="22" t="str">
        <f>'Ведомст.2017'!G73</f>
        <v>200</v>
      </c>
      <c r="F75" s="105">
        <f>'Ведомст.2017'!H73</f>
        <v>102</v>
      </c>
    </row>
    <row r="76" spans="1:6" s="36" customFormat="1" ht="15">
      <c r="A76" s="34" t="str">
        <f>'Ведомст.2017'!B74</f>
        <v>Благоустройство</v>
      </c>
      <c r="B76" s="41" t="str">
        <f>'Ведомст.2017'!D74</f>
        <v>05</v>
      </c>
      <c r="C76" s="41" t="str">
        <f>'Ведомст.2017'!E74</f>
        <v>03</v>
      </c>
      <c r="D76" s="48"/>
      <c r="E76" s="41"/>
      <c r="F76" s="102">
        <f>F77</f>
        <v>5147.6</v>
      </c>
    </row>
    <row r="77" spans="1:6" s="39" customFormat="1" ht="38.25">
      <c r="A77" s="37" t="str">
        <f>'Ведомст.2017'!B75</f>
        <v>Муниципальная программа «Благоустройство территории Ковардицкого сельского поселения Муромского района на 2016-2020 годы»</v>
      </c>
      <c r="B77" s="42" t="str">
        <f>'Ведомст.2017'!D75</f>
        <v>05</v>
      </c>
      <c r="C77" s="42" t="str">
        <f>'Ведомст.2017'!E75</f>
        <v>03</v>
      </c>
      <c r="D77" s="49" t="str">
        <f>'Ведомст.2017'!F75</f>
        <v>11</v>
      </c>
      <c r="E77" s="42"/>
      <c r="F77" s="106">
        <f>F78</f>
        <v>5147.6</v>
      </c>
    </row>
    <row r="78" spans="1:6" s="39" customFormat="1" ht="25.5">
      <c r="A78" s="37" t="str">
        <f>'Ведомст.2017'!B76</f>
        <v>Основное мероприятие «Повышение уровня комфортного проживания населения сельского поселения»</v>
      </c>
      <c r="B78" s="42" t="str">
        <f>'Ведомст.2017'!D76</f>
        <v>05</v>
      </c>
      <c r="C78" s="42" t="str">
        <f>'Ведомст.2017'!E76</f>
        <v>03</v>
      </c>
      <c r="D78" s="49" t="str">
        <f>'Ведомст.2017'!F76</f>
        <v>11 0 01</v>
      </c>
      <c r="E78" s="42"/>
      <c r="F78" s="106">
        <f>SUM(F79:F84)</f>
        <v>5147.6</v>
      </c>
    </row>
    <row r="79" spans="1:6" ht="51">
      <c r="A79" s="21" t="str">
        <f>'Ведомст.2017'!B77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9" s="22" t="str">
        <f>'Ведомст.2017'!D77</f>
        <v>05</v>
      </c>
      <c r="C79" s="22" t="str">
        <f>'Ведомст.2017'!E77</f>
        <v>03</v>
      </c>
      <c r="D79" s="50" t="str">
        <f>'Ведомст.2017'!F77</f>
        <v>11 0 01 22330</v>
      </c>
      <c r="E79" s="22" t="str">
        <f>'Ведомст.2017'!G77</f>
        <v>200</v>
      </c>
      <c r="F79" s="105">
        <f>'Ведомст.2017'!H77</f>
        <v>2478.1</v>
      </c>
    </row>
    <row r="80" spans="1:6" ht="25.5">
      <c r="A80" s="21" t="str">
        <f>'Ведомст.2017'!B78</f>
        <v>Расходы на ремонт памятников (Закупка товаров, работ и услуг для обеспечения государственных (муниципальных) нужд)</v>
      </c>
      <c r="B80" s="22" t="str">
        <f>'Ведомст.2017'!D78</f>
        <v>05</v>
      </c>
      <c r="C80" s="22" t="str">
        <f>'Ведомст.2017'!E78</f>
        <v>03</v>
      </c>
      <c r="D80" s="50" t="str">
        <f>'Ведомст.2017'!F78</f>
        <v>11 0 01 22340</v>
      </c>
      <c r="E80" s="22" t="str">
        <f>'Ведомст.2017'!G78</f>
        <v>200</v>
      </c>
      <c r="F80" s="105">
        <f>'Ведомст.2017'!H78</f>
        <v>129</v>
      </c>
    </row>
    <row r="81" spans="1:6" ht="38.25">
      <c r="A81" s="21" t="str">
        <f>'Ведомст.2017'!B79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81" s="22" t="str">
        <f>'Ведомст.2017'!D79</f>
        <v>05</v>
      </c>
      <c r="C81" s="22" t="str">
        <f>'Ведомст.2017'!E79</f>
        <v>03</v>
      </c>
      <c r="D81" s="50" t="str">
        <f>'Ведомст.2017'!F79</f>
        <v>11 0 01 22350</v>
      </c>
      <c r="E81" s="22" t="str">
        <f>'Ведомст.2017'!G79</f>
        <v>200</v>
      </c>
      <c r="F81" s="105">
        <f>'Ведомст.2017'!H79</f>
        <v>30</v>
      </c>
    </row>
    <row r="82" spans="1:6" ht="38.25">
      <c r="A82" s="21" t="str">
        <f>'Ведомст.2017'!B80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2" s="22" t="str">
        <f>'Ведомст.2017'!D80</f>
        <v>05</v>
      </c>
      <c r="C82" s="22" t="str">
        <f>'Ведомст.2017'!E80</f>
        <v>03</v>
      </c>
      <c r="D82" s="50" t="str">
        <f>'Ведомст.2017'!F80</f>
        <v>11 0 01 22360</v>
      </c>
      <c r="E82" s="22" t="str">
        <f>'Ведомст.2017'!G80</f>
        <v>200</v>
      </c>
      <c r="F82" s="105">
        <f>'Ведомст.2017'!H80</f>
        <v>128.3</v>
      </c>
    </row>
    <row r="83" spans="1:6" ht="25.5">
      <c r="A83" s="21" t="str">
        <f>'Ведомст.2017'!B81</f>
        <v>Прочие мероприятия по благоустройству (Закупка товаров, работ и услуг для обеспечения государственных (муниципальных) нужд)</v>
      </c>
      <c r="B83" s="22" t="str">
        <f>'Ведомст.2017'!D81</f>
        <v>05</v>
      </c>
      <c r="C83" s="22" t="str">
        <f>'Ведомст.2017'!E81</f>
        <v>03</v>
      </c>
      <c r="D83" s="50" t="str">
        <f>'Ведомст.2017'!F81</f>
        <v>11 0 01 22370</v>
      </c>
      <c r="E83" s="22" t="str">
        <f>'Ведомст.2017'!G81</f>
        <v>200</v>
      </c>
      <c r="F83" s="105">
        <f>'Ведомст.2017'!H81</f>
        <v>441.6</v>
      </c>
    </row>
    <row r="84" spans="1:6" ht="38.25">
      <c r="A84" s="21" t="str">
        <f>'Ведомст.2017'!B82</f>
        <v>Мероприятия по размещению муниципального кладбища (Закупка товаров, работ и услуг для обеспечения государственных (муниципальных) нужд)</v>
      </c>
      <c r="B84" s="22" t="str">
        <f>'Ведомст.2017'!D82</f>
        <v>05</v>
      </c>
      <c r="C84" s="22" t="str">
        <f>'Ведомст.2017'!E82</f>
        <v>03</v>
      </c>
      <c r="D84" s="50" t="str">
        <f>'Ведомст.2017'!F82</f>
        <v>11 0 01 22390</v>
      </c>
      <c r="E84" s="22" t="str">
        <f>'Ведомст.2017'!G82</f>
        <v>200</v>
      </c>
      <c r="F84" s="105">
        <f>'Ведомст.2017'!H82</f>
        <v>1940.6</v>
      </c>
    </row>
    <row r="85" spans="1:6" ht="14.25">
      <c r="A85" s="8" t="str">
        <f>'Ведомст.2017'!B83</f>
        <v>Охрана окружающей среды</v>
      </c>
      <c r="B85" s="19" t="str">
        <f>'Ведомст.2017'!D83</f>
        <v>06</v>
      </c>
      <c r="C85" s="19"/>
      <c r="D85" s="51"/>
      <c r="E85" s="19"/>
      <c r="F85" s="101">
        <f>F86</f>
        <v>116.8</v>
      </c>
    </row>
    <row r="86" spans="1:6" s="36" customFormat="1" ht="15">
      <c r="A86" s="34" t="str">
        <f>'Ведомст.2017'!B84</f>
        <v>Другие вопросы в области охраны окружающей среды</v>
      </c>
      <c r="B86" s="41" t="str">
        <f>'Ведомст.2017'!D84</f>
        <v>06</v>
      </c>
      <c r="C86" s="41" t="str">
        <f>'Ведомст.2017'!E84</f>
        <v>05</v>
      </c>
      <c r="D86" s="48"/>
      <c r="E86" s="41"/>
      <c r="F86" s="102">
        <f>F87</f>
        <v>116.8</v>
      </c>
    </row>
    <row r="87" spans="1:6" s="39" customFormat="1" ht="45" customHeight="1">
      <c r="A87" s="37" t="str">
        <f>'Ведомст.2017'!B85</f>
        <v>Муниципальная программа «Охрана окружающей среды и рациональное природопользование на территории Ковардицкого сельского поселения Муромского района на 2016-2020 годы»</v>
      </c>
      <c r="B87" s="42" t="str">
        <f>'Ведомст.2017'!D85</f>
        <v>06</v>
      </c>
      <c r="C87" s="42" t="str">
        <f>'Ведомст.2017'!E85</f>
        <v>05</v>
      </c>
      <c r="D87" s="49" t="str">
        <f>'Ведомст.2017'!F85</f>
        <v>09</v>
      </c>
      <c r="E87" s="42"/>
      <c r="F87" s="106">
        <f>F88</f>
        <v>116.8</v>
      </c>
    </row>
    <row r="88" spans="1:6" s="39" customFormat="1" ht="25.5">
      <c r="A88" s="37" t="str">
        <f>'Ведомст.2017'!B86</f>
        <v>Основное мероприятие «Обеспечение экологической безопасности на территории сельского поселения»</v>
      </c>
      <c r="B88" s="42" t="str">
        <f>'Ведомст.2017'!D86</f>
        <v>06</v>
      </c>
      <c r="C88" s="42" t="str">
        <f>'Ведомст.2017'!E86</f>
        <v>05</v>
      </c>
      <c r="D88" s="49" t="str">
        <f>'Ведомст.2017'!F86</f>
        <v>09 0 01</v>
      </c>
      <c r="E88" s="42"/>
      <c r="F88" s="106">
        <f>F89</f>
        <v>116.8</v>
      </c>
    </row>
    <row r="89" spans="1:6" ht="38.25">
      <c r="A89" s="21" t="str">
        <f>'Ведомст.2017'!B87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9" s="22" t="str">
        <f>'Ведомст.2017'!D87</f>
        <v>06</v>
      </c>
      <c r="C89" s="22" t="str">
        <f>'Ведомст.2017'!E87</f>
        <v>05</v>
      </c>
      <c r="D89" s="50" t="str">
        <f>'Ведомст.2017'!F87</f>
        <v>09 0 01 22050</v>
      </c>
      <c r="E89" s="22" t="str">
        <f>'Ведомст.2017'!G87</f>
        <v>200</v>
      </c>
      <c r="F89" s="105">
        <f>'Ведомст.2017'!H87</f>
        <v>116.8</v>
      </c>
    </row>
    <row r="90" spans="1:6" ht="18" customHeight="1">
      <c r="A90" s="8" t="str">
        <f>'Ведомст.2017'!B118</f>
        <v>Культура, кинематография</v>
      </c>
      <c r="B90" s="19" t="str">
        <f>'Ведомст.2017'!D118</f>
        <v>08</v>
      </c>
      <c r="C90" s="19"/>
      <c r="D90" s="51"/>
      <c r="E90" s="19"/>
      <c r="F90" s="101">
        <f>F91</f>
        <v>11341.1</v>
      </c>
    </row>
    <row r="91" spans="1:6" s="36" customFormat="1" ht="15">
      <c r="A91" s="34" t="str">
        <f>'Ведомст.2017'!B119</f>
        <v>Культура</v>
      </c>
      <c r="B91" s="41" t="str">
        <f>'Ведомст.2017'!D119</f>
        <v>08</v>
      </c>
      <c r="C91" s="41" t="str">
        <f>'Ведомст.2017'!E119</f>
        <v>01</v>
      </c>
      <c r="D91" s="48"/>
      <c r="E91" s="41"/>
      <c r="F91" s="102">
        <f>F92+F101</f>
        <v>11341.1</v>
      </c>
    </row>
    <row r="92" spans="1:6" s="39" customFormat="1" ht="25.5">
      <c r="A92" s="37" t="str">
        <f>'Ведомст.2017'!B120</f>
        <v>Муниципальная программа «Развитие культуры Ковардицкого сельского поселения Муромского района на 2016-2020 годы»</v>
      </c>
      <c r="B92" s="42" t="str">
        <f>'Ведомст.2017'!D120</f>
        <v>08</v>
      </c>
      <c r="C92" s="42" t="str">
        <f>'Ведомст.2017'!E120</f>
        <v>01</v>
      </c>
      <c r="D92" s="49" t="str">
        <f>'Ведомст.2017'!F120</f>
        <v>03</v>
      </c>
      <c r="E92" s="42"/>
      <c r="F92" s="106">
        <f>F93</f>
        <v>11291.1</v>
      </c>
    </row>
    <row r="93" spans="1:6" s="39" customFormat="1" ht="15">
      <c r="A93" s="37" t="str">
        <f>'Ведомст.2017'!B121</f>
        <v>Подпрограмма «Искусство»</v>
      </c>
      <c r="B93" s="42" t="str">
        <f>'Ведомст.2017'!D121</f>
        <v>08</v>
      </c>
      <c r="C93" s="42" t="str">
        <f>'Ведомст.2017'!E121</f>
        <v>01</v>
      </c>
      <c r="D93" s="49" t="str">
        <f>'Ведомст.2017'!F121</f>
        <v>03 1</v>
      </c>
      <c r="E93" s="42"/>
      <c r="F93" s="106">
        <f>F94+F96</f>
        <v>11291.1</v>
      </c>
    </row>
    <row r="94" spans="1:6" s="39" customFormat="1" ht="51">
      <c r="A94" s="37" t="str">
        <f>'Ведомст.2017'!B122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4" s="42" t="str">
        <f>'Ведомст.2017'!D122</f>
        <v>08</v>
      </c>
      <c r="C94" s="42" t="str">
        <f>'Ведомст.2017'!E122</f>
        <v>01</v>
      </c>
      <c r="D94" s="49" t="str">
        <f>'Ведомст.2017'!F122</f>
        <v>03 1 01</v>
      </c>
      <c r="E94" s="42"/>
      <c r="F94" s="106">
        <f>F95</f>
        <v>126.1</v>
      </c>
    </row>
    <row r="95" spans="1:6" ht="89.25">
      <c r="A95" s="21" t="str">
        <f>'Ведомст.2017'!B123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5" s="22" t="str">
        <f>'Ведомст.2017'!D123</f>
        <v>08</v>
      </c>
      <c r="C95" s="22" t="str">
        <f>'Ведомст.2017'!E123</f>
        <v>01</v>
      </c>
      <c r="D95" s="50" t="str">
        <f>'Ведомст.2017'!F123</f>
        <v>03 1 01 70230</v>
      </c>
      <c r="E95" s="22" t="str">
        <f>'Ведомст.2017'!G123</f>
        <v>600</v>
      </c>
      <c r="F95" s="105">
        <f>'Ведомст.2017'!H123</f>
        <v>126.1</v>
      </c>
    </row>
    <row r="96" spans="1:6" s="39" customFormat="1" ht="25.5">
      <c r="A96" s="37" t="str">
        <f>'Ведомст.2017'!B124</f>
        <v>Основное мероприятие «Обеспечение деятельности (оказание услуг) дворцов культуры, других учреждений культуры»</v>
      </c>
      <c r="B96" s="42" t="str">
        <f>'Ведомст.2017'!D124</f>
        <v>08</v>
      </c>
      <c r="C96" s="42" t="str">
        <f>'Ведомст.2017'!E124</f>
        <v>01</v>
      </c>
      <c r="D96" s="49" t="str">
        <f>'Ведомст.2017'!F124</f>
        <v>03 1 02 </v>
      </c>
      <c r="E96" s="42"/>
      <c r="F96" s="106">
        <f>SUM(F97:F100)</f>
        <v>11165</v>
      </c>
    </row>
    <row r="97" spans="1:6" s="39" customFormat="1" ht="76.5">
      <c r="A97" s="21" t="str">
        <f>'Ведомст.2017'!B125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97" s="22" t="str">
        <f>'Ведомст.2017'!D125</f>
        <v>08</v>
      </c>
      <c r="C97" s="22" t="str">
        <f>'Ведомст.2017'!E125</f>
        <v>01</v>
      </c>
      <c r="D97" s="50" t="str">
        <f>'Ведомст.2017'!F125</f>
        <v>03 1 02 70390</v>
      </c>
      <c r="E97" s="22" t="str">
        <f>'Ведомст.2017'!G125</f>
        <v>600</v>
      </c>
      <c r="F97" s="105">
        <f>'Ведомст.2017'!H125</f>
        <v>1073.2</v>
      </c>
    </row>
    <row r="98" spans="1:6" s="39" customFormat="1" ht="76.5">
      <c r="A98" s="21" t="str">
        <f>'Ведомст.2017'!B126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98" s="22" t="str">
        <f>'Ведомст.2017'!D126</f>
        <v>08</v>
      </c>
      <c r="C98" s="22" t="str">
        <f>'Ведомст.2017'!E126</f>
        <v>01</v>
      </c>
      <c r="D98" s="50" t="str">
        <f>'Ведомст.2017'!F126</f>
        <v>03 1 02 S0390</v>
      </c>
      <c r="E98" s="22" t="str">
        <f>'Ведомст.2017'!G126</f>
        <v>600</v>
      </c>
      <c r="F98" s="105">
        <f>'Ведомст.2017'!H126</f>
        <v>56.5</v>
      </c>
    </row>
    <row r="99" spans="1:6" ht="42.75" customHeight="1">
      <c r="A99" s="21" t="str">
        <f>'Ведомст.2017'!B127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9" s="22" t="str">
        <f>'Ведомст.2017'!D127</f>
        <v>08</v>
      </c>
      <c r="C99" s="22" t="str">
        <f>'Ведомст.2017'!E127</f>
        <v>01</v>
      </c>
      <c r="D99" s="50" t="str">
        <f>'Ведомст.2017'!F127</f>
        <v>03 1 02 Д0520</v>
      </c>
      <c r="E99" s="22" t="str">
        <f>'Ведомст.2017'!G127</f>
        <v>600</v>
      </c>
      <c r="F99" s="105">
        <f>'Ведомст.2017'!H127</f>
        <v>234.6</v>
      </c>
    </row>
    <row r="100" spans="1:6" ht="51">
      <c r="A100" s="21" t="str">
        <f>'Ведомст.2017'!B128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00" s="22" t="str">
        <f>'Ведомст.2017'!D128</f>
        <v>08</v>
      </c>
      <c r="C100" s="22" t="str">
        <f>'Ведомст.2017'!E128</f>
        <v>01</v>
      </c>
      <c r="D100" s="50" t="str">
        <f>'Ведомст.2017'!F128</f>
        <v>03 1 02 Д0590</v>
      </c>
      <c r="E100" s="22" t="str">
        <f>'Ведомст.2017'!G128</f>
        <v>600</v>
      </c>
      <c r="F100" s="105">
        <f>'Ведомст.2017'!H128</f>
        <v>9800.7</v>
      </c>
    </row>
    <row r="101" spans="1:6" s="39" customFormat="1" ht="15">
      <c r="A101" s="37" t="str">
        <f>'Ведомст.2017'!B90</f>
        <v>Непрограммные расходы органов местного самоуправления</v>
      </c>
      <c r="B101" s="42" t="str">
        <f>'Ведомст.2017'!D90</f>
        <v>08</v>
      </c>
      <c r="C101" s="42" t="str">
        <f>'Ведомст.2017'!E90</f>
        <v>01</v>
      </c>
      <c r="D101" s="49" t="str">
        <f>'Ведомст.2017'!F90</f>
        <v>99</v>
      </c>
      <c r="E101" s="42"/>
      <c r="F101" s="106">
        <f>F102</f>
        <v>50</v>
      </c>
    </row>
    <row r="102" spans="1:6" s="39" customFormat="1" ht="15">
      <c r="A102" s="37" t="str">
        <f>'Ведомст.2017'!B91</f>
        <v>Иные непрограммные расходы</v>
      </c>
      <c r="B102" s="42" t="str">
        <f>'Ведомст.2017'!D91</f>
        <v>08</v>
      </c>
      <c r="C102" s="42" t="str">
        <f>'Ведомст.2017'!E91</f>
        <v>01</v>
      </c>
      <c r="D102" s="49" t="str">
        <f>'Ведомст.2017'!F91</f>
        <v>99 9</v>
      </c>
      <c r="E102" s="42"/>
      <c r="F102" s="106">
        <f>F103</f>
        <v>50</v>
      </c>
    </row>
    <row r="103" spans="1:6" ht="15">
      <c r="A103" s="21" t="str">
        <f>'Ведомст.2017'!B92</f>
        <v>Поддержка отрасли культуры</v>
      </c>
      <c r="B103" s="22" t="str">
        <f>'Ведомст.2017'!D92</f>
        <v>08</v>
      </c>
      <c r="C103" s="22" t="str">
        <f>'Ведомст.2017'!E92</f>
        <v>01</v>
      </c>
      <c r="D103" s="50" t="str">
        <f>'Ведомст.2017'!F92</f>
        <v>99 9 00 R5190</v>
      </c>
      <c r="E103" s="22" t="str">
        <f>'Ведомст.2017'!G92</f>
        <v>300</v>
      </c>
      <c r="F103" s="105">
        <f>'Ведомст.2017'!H92</f>
        <v>50</v>
      </c>
    </row>
    <row r="104" spans="1:6" ht="14.25">
      <c r="A104" s="8" t="str">
        <f>'Ведомст.2017'!B93</f>
        <v>Социальная политика</v>
      </c>
      <c r="B104" s="19" t="str">
        <f>'Ведомст.2017'!D93</f>
        <v>10</v>
      </c>
      <c r="C104" s="19"/>
      <c r="D104" s="51"/>
      <c r="E104" s="19"/>
      <c r="F104" s="101">
        <f>F105</f>
        <v>142.4</v>
      </c>
    </row>
    <row r="105" spans="1:6" s="36" customFormat="1" ht="15">
      <c r="A105" s="34" t="str">
        <f>'Ведомст.2017'!B94</f>
        <v>Пенсионное обеспечение </v>
      </c>
      <c r="B105" s="41" t="str">
        <f>'Ведомст.2017'!D94</f>
        <v>10</v>
      </c>
      <c r="C105" s="41" t="str">
        <f>'Ведомст.2017'!E94</f>
        <v>01</v>
      </c>
      <c r="D105" s="48"/>
      <c r="E105" s="41"/>
      <c r="F105" s="102">
        <f>F106</f>
        <v>142.4</v>
      </c>
    </row>
    <row r="106" spans="1:6" s="39" customFormat="1" ht="15">
      <c r="A106" s="37" t="str">
        <f>'Ведомст.2017'!B95</f>
        <v>Непрограммные расходы органов местного самоуправления</v>
      </c>
      <c r="B106" s="42" t="str">
        <f>'Ведомст.2017'!D95</f>
        <v>10</v>
      </c>
      <c r="C106" s="42" t="str">
        <f>'Ведомст.2017'!E95</f>
        <v>01</v>
      </c>
      <c r="D106" s="49" t="str">
        <f>'Ведомст.2017'!F95</f>
        <v>99</v>
      </c>
      <c r="E106" s="42"/>
      <c r="F106" s="106">
        <f>F107</f>
        <v>142.4</v>
      </c>
    </row>
    <row r="107" spans="1:6" s="39" customFormat="1" ht="15">
      <c r="A107" s="37" t="str">
        <f>'Ведомст.2017'!B96</f>
        <v>Иные непрограммные расходы</v>
      </c>
      <c r="B107" s="42" t="str">
        <f>'Ведомст.2017'!D96</f>
        <v>10</v>
      </c>
      <c r="C107" s="42" t="str">
        <f>'Ведомст.2017'!E96</f>
        <v>01</v>
      </c>
      <c r="D107" s="49" t="str">
        <f>'Ведомст.2017'!F96</f>
        <v>99 9</v>
      </c>
      <c r="E107" s="42"/>
      <c r="F107" s="106">
        <f>F108</f>
        <v>142.4</v>
      </c>
    </row>
    <row r="108" spans="1:6" ht="25.5">
      <c r="A108" s="21" t="str">
        <f>'Ведомст.2017'!B97</f>
        <v>Доплата к пенсиям муниципальных служащих (Социальное обеспечение и иные выплаты населению)</v>
      </c>
      <c r="B108" s="22" t="str">
        <f>'Ведомст.2017'!D97</f>
        <v>10</v>
      </c>
      <c r="C108" s="22" t="str">
        <f>'Ведомст.2017'!E97</f>
        <v>01</v>
      </c>
      <c r="D108" s="50" t="str">
        <f>'Ведомст.2017'!F97</f>
        <v>99 9 00 11950</v>
      </c>
      <c r="E108" s="22" t="str">
        <f>'Ведомст.2017'!G97</f>
        <v>300</v>
      </c>
      <c r="F108" s="105">
        <f>'Ведомст.2017'!H97</f>
        <v>142.4</v>
      </c>
    </row>
    <row r="109" spans="1:6" ht="14.25">
      <c r="A109" s="8" t="str">
        <f>'Ведомст.2017'!B98</f>
        <v>Физическая культура и спорт</v>
      </c>
      <c r="B109" s="19" t="str">
        <f>'Ведомст.2017'!D98</f>
        <v>11</v>
      </c>
      <c r="C109" s="19"/>
      <c r="D109" s="51"/>
      <c r="E109" s="19"/>
      <c r="F109" s="101">
        <f>F110</f>
        <v>10</v>
      </c>
    </row>
    <row r="110" spans="1:6" s="36" customFormat="1" ht="15">
      <c r="A110" s="34" t="str">
        <f>'Ведомст.2017'!B99</f>
        <v>Физическая культура</v>
      </c>
      <c r="B110" s="41" t="str">
        <f>'Ведомст.2017'!D99</f>
        <v>11</v>
      </c>
      <c r="C110" s="41" t="str">
        <f>'Ведомст.2017'!E99</f>
        <v>01</v>
      </c>
      <c r="D110" s="48"/>
      <c r="E110" s="41"/>
      <c r="F110" s="102">
        <f>F111</f>
        <v>10</v>
      </c>
    </row>
    <row r="111" spans="1:6" s="39" customFormat="1" ht="38.25">
      <c r="A111" s="37" t="str">
        <f>'Ведомст.2017'!B100</f>
        <v>Муниципальная программа «Развитие физической культуры и спорта в Ковардицком сельском поселении Муромского района на 2016-2020 годы»</v>
      </c>
      <c r="B111" s="42" t="str">
        <f>'Ведомст.2017'!D100</f>
        <v>11</v>
      </c>
      <c r="C111" s="42" t="str">
        <f>'Ведомст.2017'!E100</f>
        <v>01</v>
      </c>
      <c r="D111" s="49" t="str">
        <f>'Ведомст.2017'!F100</f>
        <v>04</v>
      </c>
      <c r="E111" s="42"/>
      <c r="F111" s="106">
        <f>F112</f>
        <v>10</v>
      </c>
    </row>
    <row r="112" spans="1:6" s="39" customFormat="1" ht="38.25">
      <c r="A112" s="37" t="str">
        <f>'Ведомст.2017'!B101</f>
        <v>Подпрограмма «Комплексное развитие физической культуры и спорта в муниципальном образовании Ковардицкое сельское поселение Муромского района на 2016-2020 годы»</v>
      </c>
      <c r="B112" s="42" t="str">
        <f>'Ведомст.2017'!D101</f>
        <v>11</v>
      </c>
      <c r="C112" s="42" t="str">
        <f>'Ведомст.2017'!E101</f>
        <v>01</v>
      </c>
      <c r="D112" s="49" t="str">
        <f>'Ведомст.2017'!F101</f>
        <v>04 1</v>
      </c>
      <c r="E112" s="42"/>
      <c r="F112" s="106">
        <f>F113</f>
        <v>10</v>
      </c>
    </row>
    <row r="113" spans="1:6" s="39" customFormat="1" ht="25.5">
      <c r="A113" s="37" t="str">
        <f>'Ведомст.2017'!B102</f>
        <v>Основное мероприятие «Обеспечение развития физической культуры и спорта на территории сельского поселения»</v>
      </c>
      <c r="B113" s="42" t="str">
        <f>'Ведомст.2017'!D102</f>
        <v>11</v>
      </c>
      <c r="C113" s="42" t="str">
        <f>'Ведомст.2017'!E102</f>
        <v>01</v>
      </c>
      <c r="D113" s="49" t="str">
        <f>'Ведомст.2017'!F102</f>
        <v>04 1 01</v>
      </c>
      <c r="E113" s="42"/>
      <c r="F113" s="106">
        <f>F114</f>
        <v>10</v>
      </c>
    </row>
    <row r="114" spans="1:6" ht="54" customHeight="1">
      <c r="A114" s="21" t="str">
        <f>'Ведомст.2017'!B103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4" s="22" t="str">
        <f>'Ведомст.2017'!D103</f>
        <v>11</v>
      </c>
      <c r="C114" s="22" t="str">
        <f>'Ведомст.2017'!E103</f>
        <v>01</v>
      </c>
      <c r="D114" s="50" t="str">
        <f>'Ведомст.2017'!F103</f>
        <v>04 1 01 22040</v>
      </c>
      <c r="E114" s="22" t="str">
        <f>'Ведомст.2017'!G103</f>
        <v>200</v>
      </c>
      <c r="F114" s="105">
        <f>'Ведомст.2017'!H103</f>
        <v>10</v>
      </c>
    </row>
    <row r="115" spans="1:6" ht="18" customHeight="1">
      <c r="A115" s="8" t="str">
        <f>'Ведомст.2017'!B104</f>
        <v>Средства массовой информации</v>
      </c>
      <c r="B115" s="19" t="str">
        <f>'Ведомст.2017'!D104</f>
        <v>12</v>
      </c>
      <c r="C115" s="19"/>
      <c r="D115" s="51"/>
      <c r="E115" s="19"/>
      <c r="F115" s="101">
        <f>F116</f>
        <v>291.4</v>
      </c>
    </row>
    <row r="116" spans="1:6" s="36" customFormat="1" ht="15">
      <c r="A116" s="34" t="str">
        <f>'Ведомст.2017'!B105</f>
        <v>Периодическая печать и издательства</v>
      </c>
      <c r="B116" s="41" t="str">
        <f>'Ведомст.2017'!D105</f>
        <v>12</v>
      </c>
      <c r="C116" s="41" t="str">
        <f>'Ведомст.2017'!E105</f>
        <v>02</v>
      </c>
      <c r="D116" s="48"/>
      <c r="E116" s="41"/>
      <c r="F116" s="102">
        <f>F117</f>
        <v>291.4</v>
      </c>
    </row>
    <row r="117" spans="1:6" s="39" customFormat="1" ht="38.25">
      <c r="A117" s="37" t="str">
        <f>'Ведомст.2017'!B106</f>
        <v>Муниципальная программа «Развитие муниципальной службы в Ковардицком сельском поселении Муромского района на 2016-2020 годы»</v>
      </c>
      <c r="B117" s="42" t="str">
        <f>'Ведомст.2017'!D106</f>
        <v>12</v>
      </c>
      <c r="C117" s="42" t="str">
        <f>'Ведомст.2017'!E106</f>
        <v>02</v>
      </c>
      <c r="D117" s="49" t="str">
        <f>'Ведомст.2017'!F106</f>
        <v>05</v>
      </c>
      <c r="E117" s="42"/>
      <c r="F117" s="106">
        <f>F118</f>
        <v>291.4</v>
      </c>
    </row>
    <row r="118" spans="1:6" s="39" customFormat="1" ht="38.25">
      <c r="A118" s="37" t="str">
        <f>'Ведомст.2017'!B107</f>
        <v>Основное мероприятие «Организация освещения нормативных правовых актов  муниципального образования в средствах массовой информации»</v>
      </c>
      <c r="B118" s="42" t="str">
        <f>'Ведомст.2017'!D107</f>
        <v>12</v>
      </c>
      <c r="C118" s="42" t="str">
        <f>'Ведомст.2017'!E107</f>
        <v>02</v>
      </c>
      <c r="D118" s="49" t="str">
        <f>'Ведомст.2017'!F107</f>
        <v>05 0 01</v>
      </c>
      <c r="E118" s="42"/>
      <c r="F118" s="106">
        <f>F119</f>
        <v>291.4</v>
      </c>
    </row>
    <row r="119" spans="1:6" ht="38.25">
      <c r="A119" s="21" t="str">
        <f>'Ведомст.2017'!B108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9" s="22" t="str">
        <f>'Ведомст.2017'!D108</f>
        <v>12</v>
      </c>
      <c r="C119" s="22" t="str">
        <f>'Ведомст.2017'!E108</f>
        <v>02</v>
      </c>
      <c r="D119" s="50" t="str">
        <f>'Ведомст.2017'!F108</f>
        <v>05 0 01 22030</v>
      </c>
      <c r="E119" s="22" t="str">
        <f>'Ведомст.2017'!G108</f>
        <v>200</v>
      </c>
      <c r="F119" s="105">
        <f>'Ведомст.2017'!H108</f>
        <v>291.4</v>
      </c>
    </row>
    <row r="120" spans="1:6" ht="18" customHeight="1">
      <c r="A120" s="8" t="s">
        <v>52</v>
      </c>
      <c r="B120" s="32"/>
      <c r="C120" s="32"/>
      <c r="D120" s="33"/>
      <c r="E120" s="33"/>
      <c r="F120" s="107">
        <f>F10+F40+F47+F56+F61+F85+F90+F104+F109+F115</f>
        <v>36777.00000000001</v>
      </c>
    </row>
    <row r="121" spans="4:6" ht="15" customHeight="1">
      <c r="D121" s="24"/>
      <c r="E121" s="24"/>
      <c r="F121" s="7"/>
    </row>
    <row r="122" spans="4:6" ht="15" customHeight="1">
      <c r="D122" s="24"/>
      <c r="E122" s="24"/>
      <c r="F122" s="177">
        <f>'Ведомст.2017'!H129-'Функц.2017'!F120</f>
        <v>0</v>
      </c>
    </row>
  </sheetData>
  <sheetProtection/>
  <autoFilter ref="A9:F120"/>
  <mergeCells count="7">
    <mergeCell ref="A1:F1"/>
    <mergeCell ref="A2:F2"/>
    <mergeCell ref="A7:F7"/>
    <mergeCell ref="E8:F8"/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F77" sqref="F77"/>
    </sheetView>
  </sheetViews>
  <sheetFormatPr defaultColWidth="9.00390625" defaultRowHeight="12.75"/>
  <cols>
    <col min="1" max="1" width="61.25390625" style="127" customWidth="1"/>
    <col min="2" max="2" width="14.375" style="127" customWidth="1"/>
    <col min="3" max="3" width="5.00390625" style="127" customWidth="1"/>
    <col min="4" max="4" width="3.875" style="127" customWidth="1"/>
    <col min="5" max="5" width="4.375" style="127" customWidth="1"/>
    <col min="6" max="6" width="14.875" style="128" customWidth="1"/>
    <col min="7" max="7" width="9.125" style="127" customWidth="1"/>
    <col min="8" max="8" width="12.375" style="127" bestFit="1" customWidth="1"/>
    <col min="9" max="16384" width="9.125" style="127" customWidth="1"/>
  </cols>
  <sheetData>
    <row r="1" spans="1:6" ht="15.75">
      <c r="A1" s="27"/>
      <c r="B1" s="232" t="s">
        <v>215</v>
      </c>
      <c r="C1" s="232"/>
      <c r="D1" s="232"/>
      <c r="E1" s="232"/>
      <c r="F1" s="232"/>
    </row>
    <row r="2" spans="1:6" ht="15.75">
      <c r="A2" s="27"/>
      <c r="B2" s="232" t="s">
        <v>109</v>
      </c>
      <c r="C2" s="232"/>
      <c r="D2" s="232"/>
      <c r="E2" s="232"/>
      <c r="F2" s="232"/>
    </row>
    <row r="3" spans="1:6" ht="15.75">
      <c r="A3" s="27"/>
      <c r="B3" s="232" t="s">
        <v>110</v>
      </c>
      <c r="C3" s="232"/>
      <c r="D3" s="232"/>
      <c r="E3" s="232"/>
      <c r="F3" s="232"/>
    </row>
    <row r="4" spans="1:6" ht="15.75">
      <c r="A4" s="27"/>
      <c r="B4" s="232" t="s">
        <v>135</v>
      </c>
      <c r="C4" s="232"/>
      <c r="D4" s="232"/>
      <c r="E4" s="232"/>
      <c r="F4" s="232"/>
    </row>
    <row r="5" spans="1:6" ht="15.75">
      <c r="A5" s="28"/>
      <c r="B5" s="231"/>
      <c r="C5" s="231"/>
      <c r="D5" s="231"/>
      <c r="E5" s="231"/>
      <c r="F5" s="231"/>
    </row>
    <row r="6" spans="1:6" ht="69.75" customHeight="1">
      <c r="A6" s="230" t="s">
        <v>199</v>
      </c>
      <c r="B6" s="230"/>
      <c r="C6" s="230"/>
      <c r="D6" s="230"/>
      <c r="E6" s="230"/>
      <c r="F6" s="230"/>
    </row>
    <row r="8" spans="4:6" ht="15.75">
      <c r="D8" s="228" t="s">
        <v>0</v>
      </c>
      <c r="E8" s="228"/>
      <c r="F8" s="229"/>
    </row>
    <row r="9" spans="1:6" ht="15.75">
      <c r="A9" s="29" t="s">
        <v>1</v>
      </c>
      <c r="B9" s="30" t="s">
        <v>129</v>
      </c>
      <c r="C9" s="30" t="s">
        <v>130</v>
      </c>
      <c r="D9" s="30" t="s">
        <v>127</v>
      </c>
      <c r="E9" s="30" t="s">
        <v>128</v>
      </c>
      <c r="F9" s="31" t="s">
        <v>131</v>
      </c>
    </row>
    <row r="10" spans="1:8" ht="15.75">
      <c r="A10" s="29" t="s">
        <v>136</v>
      </c>
      <c r="B10" s="30"/>
      <c r="C10" s="30"/>
      <c r="D10" s="30"/>
      <c r="E10" s="30"/>
      <c r="F10" s="120">
        <f>F11+F15+F22+F31+F35+F42+F45+F49+F57+F60+F68+F73+F76</f>
        <v>36776.99999999999</v>
      </c>
      <c r="G10" s="128"/>
      <c r="H10" s="186">
        <f>'Ведомст.2017'!H129-'ЦС.2017'!F10</f>
        <v>0</v>
      </c>
    </row>
    <row r="11" spans="1:6" s="133" customFormat="1" ht="38.25">
      <c r="A11" s="129" t="str">
        <f>'Ведомст.2017'!B61</f>
        <v>Муниципальная программа "Обеспечение доступным и комфортным жильем населения Ковардицкого сельского поселения Муромского района на 2016-2020 годы"</v>
      </c>
      <c r="B11" s="130" t="str">
        <f>'Ведомст.2017'!F61</f>
        <v>01</v>
      </c>
      <c r="C11" s="131"/>
      <c r="D11" s="131"/>
      <c r="E11" s="131"/>
      <c r="F11" s="132">
        <f>F12</f>
        <v>5167</v>
      </c>
    </row>
    <row r="12" spans="1:6" s="138" customFormat="1" ht="27">
      <c r="A12" s="134" t="str">
        <f>'Ведомст.2017'!B62</f>
        <v>Подпрограмма "Социальное жилье в Ковардицком сельском поселении Муромского района на 2016-2020 годы"</v>
      </c>
      <c r="B12" s="135" t="str">
        <f>'Ведомст.2017'!F62</f>
        <v>01 2 </v>
      </c>
      <c r="C12" s="136"/>
      <c r="D12" s="136"/>
      <c r="E12" s="136"/>
      <c r="F12" s="137">
        <f>F13</f>
        <v>5167</v>
      </c>
    </row>
    <row r="13" spans="1:6" s="143" customFormat="1" ht="25.5">
      <c r="A13" s="139" t="str">
        <f>'Ведомст.2017'!B63</f>
        <v>Основное мероприятие "Обеспечение нуждающихся граждан социальным жильем"</v>
      </c>
      <c r="B13" s="140" t="str">
        <f>'Ведомст.2017'!F63</f>
        <v>01 2 01</v>
      </c>
      <c r="C13" s="141"/>
      <c r="D13" s="141"/>
      <c r="E13" s="141"/>
      <c r="F13" s="142">
        <f>SUM(F14:F14)</f>
        <v>5167</v>
      </c>
    </row>
    <row r="14" spans="1:6" ht="102">
      <c r="A14" s="144" t="str">
        <f>'Ведомст.2017'!B64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4" s="145" t="str">
        <f>'Ведомст.2017'!F64</f>
        <v>01 2 01 86040</v>
      </c>
      <c r="C14" s="146" t="str">
        <f>'Ведомст.2017'!G64</f>
        <v>500</v>
      </c>
      <c r="D14" s="146" t="str">
        <f>'Ведомст.2017'!D64</f>
        <v>05</v>
      </c>
      <c r="E14" s="146" t="str">
        <f>'Ведомст.2017'!E64</f>
        <v>01</v>
      </c>
      <c r="F14" s="147">
        <f>'Ведомст.2017'!H64</f>
        <v>5167</v>
      </c>
    </row>
    <row r="15" spans="1:6" s="133" customFormat="1" ht="51">
      <c r="A15" s="129" t="str">
        <f>'Ведомст.2017'!B47</f>
        <v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v>
      </c>
      <c r="B15" s="130" t="str">
        <f>'Ведомст.2017'!F47</f>
        <v>02</v>
      </c>
      <c r="C15" s="131"/>
      <c r="D15" s="131"/>
      <c r="E15" s="131"/>
      <c r="F15" s="132">
        <f>F16</f>
        <v>334</v>
      </c>
    </row>
    <row r="16" spans="1:6" s="138" customFormat="1" ht="67.5">
      <c r="A16" s="134" t="str">
        <f>'Ведомст.2017'!B48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v>
      </c>
      <c r="B16" s="135" t="str">
        <f>'Ведомст.2017'!F48</f>
        <v>02 1 </v>
      </c>
      <c r="C16" s="136"/>
      <c r="D16" s="136"/>
      <c r="E16" s="136"/>
      <c r="F16" s="137">
        <f>F17</f>
        <v>334</v>
      </c>
    </row>
    <row r="17" spans="1:6" s="143" customFormat="1" ht="25.5">
      <c r="A17" s="139" t="str">
        <f>'Ведомст.2017'!B49</f>
        <v>Основное мероприятие «Обеспечение условий для безопасной жизнедеятельности населения сельского поселения»</v>
      </c>
      <c r="B17" s="140" t="str">
        <f>'Ведомст.2017'!F49</f>
        <v>02 1 01</v>
      </c>
      <c r="C17" s="141"/>
      <c r="D17" s="141"/>
      <c r="E17" s="141"/>
      <c r="F17" s="142">
        <f>SUM(F18:F21)</f>
        <v>334</v>
      </c>
    </row>
    <row r="18" spans="1:6" ht="38.25">
      <c r="A18" s="144" t="str">
        <f>'Ведомст.2017'!B50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8" s="145" t="str">
        <f>'Ведомст.2017'!F50</f>
        <v>02 1 01 22730</v>
      </c>
      <c r="C18" s="146" t="str">
        <f>'Ведомст.2017'!G50</f>
        <v>200</v>
      </c>
      <c r="D18" s="146" t="str">
        <f>'Ведомст.2017'!D50</f>
        <v>03</v>
      </c>
      <c r="E18" s="146" t="str">
        <f>'Ведомст.2017'!E50</f>
        <v>09</v>
      </c>
      <c r="F18" s="147">
        <f>'Ведомст.2017'!H50</f>
        <v>196.1</v>
      </c>
    </row>
    <row r="19" spans="1:6" ht="51">
      <c r="A19" s="144" t="str">
        <f>'Ведомст.2017'!B51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19" s="145" t="str">
        <f>'Ведомст.2017'!F51</f>
        <v>02 1 01 22740</v>
      </c>
      <c r="C19" s="146" t="str">
        <f>'Ведомст.2017'!G51</f>
        <v>200</v>
      </c>
      <c r="D19" s="146" t="str">
        <f>'Ведомст.2017'!D51</f>
        <v>03</v>
      </c>
      <c r="E19" s="146" t="str">
        <f>'Ведомст.2017'!E51</f>
        <v>09</v>
      </c>
      <c r="F19" s="147">
        <f>'Ведомст.2017'!H51</f>
        <v>60</v>
      </c>
    </row>
    <row r="20" spans="1:6" ht="38.25">
      <c r="A20" s="144" t="str">
        <f>'Ведомст.2017'!B52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0" s="145" t="str">
        <f>'Ведомст.2017'!F52</f>
        <v>02 1 01 22750</v>
      </c>
      <c r="C20" s="146" t="str">
        <f>'Ведомст.2017'!G52</f>
        <v>200</v>
      </c>
      <c r="D20" s="146" t="str">
        <f>'Ведомст.2017'!D52</f>
        <v>03</v>
      </c>
      <c r="E20" s="146" t="str">
        <f>'Ведомст.2017'!E52</f>
        <v>09</v>
      </c>
      <c r="F20" s="147">
        <f>'Ведомст.2017'!H52</f>
        <v>70</v>
      </c>
    </row>
    <row r="21" spans="1:6" ht="25.5">
      <c r="A21" s="144" t="str">
        <f>'Ведомст.2017'!B53</f>
        <v>Прочие мероприятия (Закупка товаров, работ и услуг для обеспечения государственных (муниципальных) нужд)</v>
      </c>
      <c r="B21" s="145" t="str">
        <f>'Ведомст.2017'!F53</f>
        <v>02 1 01 22770</v>
      </c>
      <c r="C21" s="146" t="str">
        <f>'Ведомст.2017'!G53</f>
        <v>200</v>
      </c>
      <c r="D21" s="146" t="str">
        <f>'Ведомст.2017'!D53</f>
        <v>03</v>
      </c>
      <c r="E21" s="146" t="str">
        <f>'Ведомст.2017'!E53</f>
        <v>09</v>
      </c>
      <c r="F21" s="147">
        <f>'Ведомст.2017'!H53</f>
        <v>7.9</v>
      </c>
    </row>
    <row r="22" spans="1:6" s="133" customFormat="1" ht="25.5">
      <c r="A22" s="129" t="str">
        <f>'Ведомст.2017'!B120</f>
        <v>Муниципальная программа «Развитие культуры Ковардицкого сельского поселения Муромского района на 2016-2020 годы»</v>
      </c>
      <c r="B22" s="130" t="str">
        <f>'Ведомст.2017'!F120</f>
        <v>03</v>
      </c>
      <c r="C22" s="131"/>
      <c r="D22" s="131"/>
      <c r="E22" s="131"/>
      <c r="F22" s="132">
        <f>F23</f>
        <v>11291.1</v>
      </c>
    </row>
    <row r="23" spans="1:6" s="138" customFormat="1" ht="15.75">
      <c r="A23" s="134" t="str">
        <f>'Ведомст.2017'!B121</f>
        <v>Подпрограмма «Искусство»</v>
      </c>
      <c r="B23" s="135" t="str">
        <f>'Ведомст.2017'!F121</f>
        <v>03 1</v>
      </c>
      <c r="C23" s="136"/>
      <c r="D23" s="136"/>
      <c r="E23" s="136"/>
      <c r="F23" s="137">
        <f>F24+F26</f>
        <v>11291.1</v>
      </c>
    </row>
    <row r="24" spans="1:6" s="143" customFormat="1" ht="42" customHeight="1">
      <c r="A24" s="139" t="str">
        <f>'Ведомст.2017'!B122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4" s="140" t="str">
        <f>'Ведомст.2017'!F122</f>
        <v>03 1 01</v>
      </c>
      <c r="C24" s="141"/>
      <c r="D24" s="141"/>
      <c r="E24" s="141"/>
      <c r="F24" s="142">
        <f>F25</f>
        <v>126.1</v>
      </c>
    </row>
    <row r="25" spans="1:6" ht="76.5">
      <c r="A25" s="144" t="str">
        <f>'Ведомст.2017'!B123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5" s="145" t="str">
        <f>'Ведомст.2017'!F123</f>
        <v>03 1 01 70230</v>
      </c>
      <c r="C25" s="146" t="str">
        <f>'Ведомст.2017'!G123</f>
        <v>600</v>
      </c>
      <c r="D25" s="146" t="str">
        <f>'Ведомст.2017'!D123</f>
        <v>08</v>
      </c>
      <c r="E25" s="146" t="str">
        <f>'Ведомст.2017'!E123</f>
        <v>01</v>
      </c>
      <c r="F25" s="147">
        <f>'Ведомст.2017'!H123</f>
        <v>126.1</v>
      </c>
    </row>
    <row r="26" spans="1:6" s="143" customFormat="1" ht="25.5">
      <c r="A26" s="139" t="str">
        <f>'Ведомст.2017'!B124</f>
        <v>Основное мероприятие «Обеспечение деятельности (оказание услуг) дворцов культуры, других учреждений культуры»</v>
      </c>
      <c r="B26" s="140" t="str">
        <f>'Ведомст.2017'!F124</f>
        <v>03 1 02 </v>
      </c>
      <c r="C26" s="141"/>
      <c r="D26" s="141"/>
      <c r="E26" s="141"/>
      <c r="F26" s="142">
        <f>SUM(F27:F30)</f>
        <v>11165</v>
      </c>
    </row>
    <row r="27" spans="1:6" s="143" customFormat="1" ht="76.5">
      <c r="A27" s="144" t="str">
        <f>'Ведомст.2017'!B125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27" s="145" t="str">
        <f>'Ведомст.2017'!F125</f>
        <v>03 1 02 70390</v>
      </c>
      <c r="C27" s="146" t="str">
        <f>'Ведомст.2017'!G125</f>
        <v>600</v>
      </c>
      <c r="D27" s="146" t="str">
        <f>'Ведомст.2017'!D125</f>
        <v>08</v>
      </c>
      <c r="E27" s="146" t="str">
        <f>'Ведомст.2017'!E125</f>
        <v>01</v>
      </c>
      <c r="F27" s="147">
        <f>'Ведомст.2017'!H125</f>
        <v>1073.2</v>
      </c>
    </row>
    <row r="28" spans="1:6" s="143" customFormat="1" ht="76.5">
      <c r="A28" s="144" t="str">
        <f>'Ведомст.2017'!B126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28" s="145" t="str">
        <f>'Ведомст.2017'!F126</f>
        <v>03 1 02 S0390</v>
      </c>
      <c r="C28" s="146" t="str">
        <f>'Ведомст.2017'!G126</f>
        <v>600</v>
      </c>
      <c r="D28" s="146" t="str">
        <f>'Ведомст.2017'!D126</f>
        <v>08</v>
      </c>
      <c r="E28" s="146" t="str">
        <f>'Ведомст.2017'!E126</f>
        <v>01</v>
      </c>
      <c r="F28" s="147">
        <f>'Ведомст.2017'!H126</f>
        <v>56.5</v>
      </c>
    </row>
    <row r="29" spans="1:6" ht="38.25">
      <c r="A29" s="144" t="str">
        <f>'Ведомст.2017'!B127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29" s="145" t="str">
        <f>'Ведомст.2017'!F127</f>
        <v>03 1 02 Д0520</v>
      </c>
      <c r="C29" s="146" t="str">
        <f>'Ведомст.2017'!G127</f>
        <v>600</v>
      </c>
      <c r="D29" s="146" t="str">
        <f>'Ведомст.2017'!D127</f>
        <v>08</v>
      </c>
      <c r="E29" s="146" t="str">
        <f>'Ведомст.2017'!E127</f>
        <v>01</v>
      </c>
      <c r="F29" s="147">
        <f>'Ведомст.2017'!H127</f>
        <v>234.6</v>
      </c>
    </row>
    <row r="30" spans="1:6" ht="42" customHeight="1">
      <c r="A30" s="144" t="str">
        <f>'Ведомст.2017'!B128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0" s="145" t="str">
        <f>'Ведомст.2017'!F128</f>
        <v>03 1 02 Д0590</v>
      </c>
      <c r="C30" s="146" t="str">
        <f>'Ведомст.2017'!G128</f>
        <v>600</v>
      </c>
      <c r="D30" s="146" t="str">
        <f>'Ведомст.2017'!D128</f>
        <v>08</v>
      </c>
      <c r="E30" s="146" t="str">
        <f>'Ведомст.2017'!E128</f>
        <v>01</v>
      </c>
      <c r="F30" s="147">
        <f>'Ведомст.2017'!H128</f>
        <v>9800.7</v>
      </c>
    </row>
    <row r="31" spans="1:6" s="133" customFormat="1" ht="38.25">
      <c r="A31" s="129" t="str">
        <f>'Ведомст.2017'!B100</f>
        <v>Муниципальная программа «Развитие физической культуры и спорта в Ковардицком сельском поселении Муромского района на 2016-2020 годы»</v>
      </c>
      <c r="B31" s="130" t="str">
        <f>'Ведомст.2017'!F100</f>
        <v>04</v>
      </c>
      <c r="C31" s="131"/>
      <c r="D31" s="131"/>
      <c r="E31" s="131"/>
      <c r="F31" s="132">
        <f>F32</f>
        <v>10</v>
      </c>
    </row>
    <row r="32" spans="1:6" s="138" customFormat="1" ht="40.5">
      <c r="A32" s="134" t="str">
        <f>'Ведомст.2017'!B101</f>
        <v>Подпрограмма «Комплексное развитие физической культуры и спорта в муниципальном образовании Ковардицкое сельское поселение Муромского района на 2016-2020 годы»</v>
      </c>
      <c r="B32" s="135" t="str">
        <f>'Ведомст.2017'!F101</f>
        <v>04 1</v>
      </c>
      <c r="C32" s="136"/>
      <c r="D32" s="136"/>
      <c r="E32" s="136"/>
      <c r="F32" s="137">
        <f>F33</f>
        <v>10</v>
      </c>
    </row>
    <row r="33" spans="1:6" s="143" customFormat="1" ht="25.5">
      <c r="A33" s="139" t="str">
        <f>'Ведомст.2017'!B102</f>
        <v>Основное мероприятие «Обеспечение развития физической культуры и спорта на территории сельского поселения»</v>
      </c>
      <c r="B33" s="140" t="str">
        <f>'Ведомст.2017'!F102</f>
        <v>04 1 01</v>
      </c>
      <c r="C33" s="141"/>
      <c r="D33" s="141"/>
      <c r="E33" s="141"/>
      <c r="F33" s="142">
        <f>F34</f>
        <v>10</v>
      </c>
    </row>
    <row r="34" spans="1:6" ht="51">
      <c r="A34" s="144" t="str">
        <f>'Ведомст.2017'!B103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4" s="145" t="str">
        <f>'Ведомст.2017'!F103</f>
        <v>04 1 01 22040</v>
      </c>
      <c r="C34" s="146" t="str">
        <f>'Ведомст.2017'!G103</f>
        <v>200</v>
      </c>
      <c r="D34" s="146" t="str">
        <f>'Ведомст.2017'!D103</f>
        <v>11</v>
      </c>
      <c r="E34" s="146" t="str">
        <f>'Ведомст.2017'!E103</f>
        <v>01</v>
      </c>
      <c r="F34" s="147">
        <f>'Ведомст.2017'!H103</f>
        <v>10</v>
      </c>
    </row>
    <row r="35" spans="1:6" s="133" customFormat="1" ht="38.25">
      <c r="A35" s="129" t="str">
        <f>'Ведомст.2017'!B106</f>
        <v>Муниципальная программа «Развитие муниципальной службы в Ковардицком сельском поселении Муромского района на 2016-2020 годы»</v>
      </c>
      <c r="B35" s="130" t="str">
        <f>'Ведомст.2017'!F106</f>
        <v>05</v>
      </c>
      <c r="C35" s="131"/>
      <c r="D35" s="131"/>
      <c r="E35" s="131"/>
      <c r="F35" s="132">
        <f>F36+F38</f>
        <v>10146.699999999999</v>
      </c>
    </row>
    <row r="36" spans="1:6" s="143" customFormat="1" ht="29.25" customHeight="1">
      <c r="A36" s="139" t="str">
        <f>'Ведомст.2017'!B107</f>
        <v>Основное мероприятие «Организация освещения нормативных правовых актов  муниципального образования в средствах массовой информации»</v>
      </c>
      <c r="B36" s="140" t="str">
        <f>'Ведомст.2017'!F107</f>
        <v>05 0 01</v>
      </c>
      <c r="C36" s="141"/>
      <c r="D36" s="141"/>
      <c r="E36" s="141"/>
      <c r="F36" s="142">
        <f>F37</f>
        <v>291.4</v>
      </c>
    </row>
    <row r="37" spans="1:6" ht="25.5">
      <c r="A37" s="144" t="str">
        <f>'Ведомст.2017'!B108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37" s="145" t="str">
        <f>'Ведомст.2017'!F108</f>
        <v>05 0 01 22030</v>
      </c>
      <c r="C37" s="146" t="str">
        <f>'Ведомст.2017'!G108</f>
        <v>200</v>
      </c>
      <c r="D37" s="146" t="str">
        <f>'Ведомст.2017'!D108</f>
        <v>12</v>
      </c>
      <c r="E37" s="146" t="str">
        <f>'Ведомст.2017'!E108</f>
        <v>02</v>
      </c>
      <c r="F37" s="147">
        <f>'Ведомст.2017'!H108</f>
        <v>291.4</v>
      </c>
    </row>
    <row r="38" spans="1:6" s="143" customFormat="1" ht="51">
      <c r="A38" s="139" t="str">
        <f>'Ведомст.2017'!B113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38" s="140" t="str">
        <f>'Ведомст.2017'!F113</f>
        <v>05 0 02 </v>
      </c>
      <c r="C38" s="141"/>
      <c r="D38" s="141"/>
      <c r="E38" s="141"/>
      <c r="F38" s="142">
        <f>SUM(F39:F41)</f>
        <v>9855.3</v>
      </c>
    </row>
    <row r="39" spans="1:6" ht="89.25">
      <c r="A39" s="144" t="str">
        <f>'Ведомст.2017'!B114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39" s="145" t="str">
        <f>'Ведомст.2017'!F114</f>
        <v>05 0 02 Ц0590</v>
      </c>
      <c r="C39" s="146" t="str">
        <f>'Ведомст.2017'!G114</f>
        <v>100</v>
      </c>
      <c r="D39" s="146" t="str">
        <f>'Ведомст.2017'!D114</f>
        <v>01</v>
      </c>
      <c r="E39" s="146" t="str">
        <f>'Ведомст.2017'!E114</f>
        <v>13</v>
      </c>
      <c r="F39" s="147">
        <f>'Ведомст.2017'!H114</f>
        <v>5997.2</v>
      </c>
    </row>
    <row r="40" spans="1:6" ht="63.75">
      <c r="A40" s="144" t="str">
        <f>'Ведомст.2017'!B115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0" s="145" t="str">
        <f>'Ведомст.2017'!F115</f>
        <v>05 0 02 Ц0590</v>
      </c>
      <c r="C40" s="146" t="str">
        <f>'Ведомст.2017'!G115</f>
        <v>200</v>
      </c>
      <c r="D40" s="146" t="str">
        <f>'Ведомст.2017'!D115</f>
        <v>01</v>
      </c>
      <c r="E40" s="146" t="str">
        <f>'Ведомст.2017'!E115</f>
        <v>13</v>
      </c>
      <c r="F40" s="147">
        <f>'Ведомст.2017'!H115</f>
        <v>2957.1</v>
      </c>
    </row>
    <row r="41" spans="1:6" ht="51">
      <c r="A41" s="144" t="str">
        <f>'Ведомст.2017'!B116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1" s="145" t="str">
        <f>'Ведомст.2017'!F116</f>
        <v>05 0 02 Ц0590</v>
      </c>
      <c r="C41" s="146" t="str">
        <f>'Ведомст.2017'!G116</f>
        <v>800</v>
      </c>
      <c r="D41" s="146" t="str">
        <f>'Ведомст.2017'!D116</f>
        <v>01</v>
      </c>
      <c r="E41" s="146" t="str">
        <f>'Ведомст.2017'!E116</f>
        <v>13</v>
      </c>
      <c r="F41" s="147">
        <f>'Ведомст.2017'!H116</f>
        <v>901</v>
      </c>
    </row>
    <row r="42" spans="1:6" s="133" customFormat="1" ht="38.25">
      <c r="A42" s="129" t="str">
        <f>'Ведомст.2017'!B71</f>
        <v>Муниципальная программа «Энергосбережение и повышение энергетической эффективности в Ковардицком сельском поселении Муромского района на 2016-2020 годы»</v>
      </c>
      <c r="B42" s="130" t="str">
        <f>'Ведомст.2017'!F71</f>
        <v>06</v>
      </c>
      <c r="C42" s="148"/>
      <c r="D42" s="148"/>
      <c r="E42" s="148"/>
      <c r="F42" s="149">
        <f>F43</f>
        <v>102</v>
      </c>
    </row>
    <row r="43" spans="1:6" s="143" customFormat="1" ht="28.5" customHeight="1">
      <c r="A43" s="139" t="str">
        <f>'Ведомст.2017'!B72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3" s="140" t="str">
        <f>'Ведомст.2017'!F72</f>
        <v>06 0 01</v>
      </c>
      <c r="C43" s="150"/>
      <c r="D43" s="150"/>
      <c r="E43" s="150"/>
      <c r="F43" s="151">
        <f>F44</f>
        <v>102</v>
      </c>
    </row>
    <row r="44" spans="1:6" ht="38.25">
      <c r="A44" s="144" t="str">
        <f>'Ведомст.2017'!B73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4" s="145" t="str">
        <f>'Ведомст.2017'!F73</f>
        <v>06 0 01 22060</v>
      </c>
      <c r="C44" s="145" t="str">
        <f>'Ведомст.2017'!G73</f>
        <v>200</v>
      </c>
      <c r="D44" s="146" t="str">
        <f>'Ведомст.2017'!D73</f>
        <v>05</v>
      </c>
      <c r="E44" s="146" t="str">
        <f>'Ведомст.2017'!E73</f>
        <v>02</v>
      </c>
      <c r="F44" s="152">
        <f>'Ведомст.2017'!H73</f>
        <v>102</v>
      </c>
    </row>
    <row r="45" spans="1:6" s="133" customFormat="1" ht="38.25">
      <c r="A45" s="129" t="str">
        <f>'Ведомст.2017'!B31</f>
        <v>Муниципальная программа «Управление муниципальным имуществом Ковардицкого сельского поселения Муромского района на 2016-2020 годы»</v>
      </c>
      <c r="B45" s="130" t="str">
        <f>'Ведомст.2017'!F31</f>
        <v>07</v>
      </c>
      <c r="C45" s="131"/>
      <c r="D45" s="131"/>
      <c r="E45" s="131"/>
      <c r="F45" s="132">
        <f>F46</f>
        <v>160</v>
      </c>
    </row>
    <row r="46" spans="1:6" s="143" customFormat="1" ht="25.5">
      <c r="A46" s="139" t="str">
        <f>'Ведомст.2017'!B32</f>
        <v>Основное мероприятие «Обеспечение эффективного управления муниципальным имуществом»</v>
      </c>
      <c r="B46" s="140" t="str">
        <f>'Ведомст.2017'!F32</f>
        <v>07 0 01</v>
      </c>
      <c r="C46" s="141"/>
      <c r="D46" s="141"/>
      <c r="E46" s="141"/>
      <c r="F46" s="142">
        <f>F47+F48</f>
        <v>160</v>
      </c>
    </row>
    <row r="47" spans="1:6" ht="38.25">
      <c r="A47" s="144" t="str">
        <f>'Ведомст.2017'!B33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47" s="145" t="str">
        <f>'Ведомст.2017'!F33</f>
        <v>07 0 01 22310</v>
      </c>
      <c r="C47" s="146" t="str">
        <f>'Ведомст.2017'!G33</f>
        <v>200</v>
      </c>
      <c r="D47" s="146" t="str">
        <f>'Ведомст.2017'!D33</f>
        <v>01</v>
      </c>
      <c r="E47" s="146" t="str">
        <f>'Ведомст.2017'!E33</f>
        <v>13</v>
      </c>
      <c r="F47" s="147">
        <f>'Ведомст.2017'!H33</f>
        <v>150</v>
      </c>
    </row>
    <row r="48" spans="1:6" ht="38.25">
      <c r="A48" s="144" t="str">
        <f>'Ведомст.2017'!B34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48" s="145" t="str">
        <f>'Ведомст.2017'!F34</f>
        <v>07 0 01 22310</v>
      </c>
      <c r="C48" s="146" t="str">
        <f>'Ведомст.2017'!G34</f>
        <v>800</v>
      </c>
      <c r="D48" s="146" t="str">
        <f>'Ведомст.2017'!D34</f>
        <v>01</v>
      </c>
      <c r="E48" s="146" t="str">
        <f>'Ведомст.2017'!E34</f>
        <v>13</v>
      </c>
      <c r="F48" s="147">
        <f>'Ведомст.2017'!H34</f>
        <v>10</v>
      </c>
    </row>
    <row r="49" spans="1:6" s="133" customFormat="1" ht="38.25">
      <c r="A49" s="129" t="str">
        <f>'Ведомст.2017'!B21</f>
        <v>Муниципальная программа «Управление муниципальными финансами Ковардицкого сельского поселения Муромского района на 2016-2020 годы»</v>
      </c>
      <c r="B49" s="130" t="str">
        <f>'Ведомст.2017'!F21</f>
        <v>08</v>
      </c>
      <c r="C49" s="131"/>
      <c r="D49" s="131"/>
      <c r="E49" s="131"/>
      <c r="F49" s="132">
        <f>F50+F53</f>
        <v>755.7</v>
      </c>
    </row>
    <row r="50" spans="1:6" s="138" customFormat="1" ht="40.5">
      <c r="A50" s="134" t="str">
        <f>'Ведомст.2017'!B22</f>
        <v>Подпрограмма «Повышение эффективности бюджетных расходов Ковардицкого сельского поселения Муромского района на 2016-2020 годы»</v>
      </c>
      <c r="B50" s="135" t="str">
        <f>'Ведомст.2017'!F22</f>
        <v>08 2 </v>
      </c>
      <c r="C50" s="136"/>
      <c r="D50" s="136"/>
      <c r="E50" s="136"/>
      <c r="F50" s="137">
        <f>F51</f>
        <v>437</v>
      </c>
    </row>
    <row r="51" spans="1:6" s="143" customFormat="1" ht="25.5">
      <c r="A51" s="139" t="str">
        <f>'Ведомст.2017'!B23</f>
        <v>Основное мероприятие «Обеспечение качественного управления финансами муниципального образования»</v>
      </c>
      <c r="B51" s="140" t="str">
        <f>'Ведомст.2017'!F23</f>
        <v>08 2 01</v>
      </c>
      <c r="C51" s="141"/>
      <c r="D51" s="141"/>
      <c r="E51" s="141"/>
      <c r="F51" s="142">
        <f>F52</f>
        <v>437</v>
      </c>
    </row>
    <row r="52" spans="1:6" ht="76.5">
      <c r="A52" s="144" t="str">
        <f>'Ведомст.2017'!B24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2" s="145" t="str">
        <f>'Ведомст.2017'!F24</f>
        <v>08 2 01 86010</v>
      </c>
      <c r="C52" s="146" t="str">
        <f>'Ведомст.2017'!G24</f>
        <v>500</v>
      </c>
      <c r="D52" s="146" t="str">
        <f>'Ведомст.2017'!D24</f>
        <v>01</v>
      </c>
      <c r="E52" s="146" t="str">
        <f>'Ведомст.2017'!E24</f>
        <v>06</v>
      </c>
      <c r="F52" s="147">
        <f>'Ведомст.2017'!H24</f>
        <v>437</v>
      </c>
    </row>
    <row r="53" spans="1:6" s="138" customFormat="1" ht="54">
      <c r="A53" s="134" t="str">
        <f>'Ведомст.2017'!B41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 сельское поселение Муромского района»</v>
      </c>
      <c r="B53" s="135" t="str">
        <f>'Ведомст.2017'!F41</f>
        <v>08 3</v>
      </c>
      <c r="C53" s="136"/>
      <c r="D53" s="136"/>
      <c r="E53" s="136"/>
      <c r="F53" s="137">
        <f>F54</f>
        <v>318.7</v>
      </c>
    </row>
    <row r="54" spans="1:6" s="143" customFormat="1" ht="38.25">
      <c r="A54" s="139" t="str">
        <f>'Ведомст.2017'!B42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4" s="140" t="str">
        <f>'Ведомст.2017'!F42</f>
        <v>08 3 01</v>
      </c>
      <c r="C54" s="141"/>
      <c r="D54" s="141"/>
      <c r="E54" s="141"/>
      <c r="F54" s="142">
        <f>SUM(F55:F56)</f>
        <v>318.7</v>
      </c>
    </row>
    <row r="55" spans="1:6" ht="63.75">
      <c r="A55" s="144" t="str">
        <f>'Ведомст.2017'!B43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55" s="145" t="str">
        <f>'Ведомст.2017'!F43</f>
        <v>08 3 01 51180</v>
      </c>
      <c r="C55" s="146" t="str">
        <f>'Ведомст.2017'!G43</f>
        <v>100</v>
      </c>
      <c r="D55" s="146" t="str">
        <f>'Ведомст.2017'!D43</f>
        <v>02</v>
      </c>
      <c r="E55" s="146" t="str">
        <f>'Ведомст.2017'!E43</f>
        <v>03</v>
      </c>
      <c r="F55" s="147">
        <f>'Ведомст.2017'!H43</f>
        <v>307.3</v>
      </c>
    </row>
    <row r="56" spans="1:6" ht="38.25">
      <c r="A56" s="144" t="str">
        <f>'Ведомст.2017'!B44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56" s="145" t="str">
        <f>'Ведомст.2017'!F44</f>
        <v>08 3 01 51180</v>
      </c>
      <c r="C56" s="146" t="str">
        <f>'Ведомст.2017'!G44</f>
        <v>200</v>
      </c>
      <c r="D56" s="146" t="str">
        <f>'Ведомст.2017'!D44</f>
        <v>02</v>
      </c>
      <c r="E56" s="146" t="str">
        <f>'Ведомст.2017'!E44</f>
        <v>03</v>
      </c>
      <c r="F56" s="147">
        <f>'Ведомст.2017'!H44</f>
        <v>11.4</v>
      </c>
    </row>
    <row r="57" spans="1:6" s="133" customFormat="1" ht="38.25">
      <c r="A57" s="129" t="str">
        <f>'Ведомст.2017'!B85</f>
        <v>Муниципальная программа «Охрана окружающей среды и рациональное природопользование на территории Ковардицкого сельского поселения Муромского района на 2016-2020 годы»</v>
      </c>
      <c r="B57" s="130" t="str">
        <f>'Ведомст.2017'!F85</f>
        <v>09</v>
      </c>
      <c r="C57" s="131"/>
      <c r="D57" s="131"/>
      <c r="E57" s="131"/>
      <c r="F57" s="132">
        <f>F58</f>
        <v>116.8</v>
      </c>
    </row>
    <row r="58" spans="1:6" s="143" customFormat="1" ht="25.5">
      <c r="A58" s="139" t="str">
        <f>'Ведомст.2017'!B86</f>
        <v>Основное мероприятие «Обеспечение экологической безопасности на территории сельского поселения»</v>
      </c>
      <c r="B58" s="140" t="str">
        <f>'Ведомст.2017'!F86</f>
        <v>09 0 01</v>
      </c>
      <c r="C58" s="141"/>
      <c r="D58" s="141"/>
      <c r="E58" s="141"/>
      <c r="F58" s="142">
        <f>F59</f>
        <v>116.8</v>
      </c>
    </row>
    <row r="59" spans="1:6" ht="38.25">
      <c r="A59" s="144" t="str">
        <f>'Ведомст.2017'!B87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59" s="145" t="str">
        <f>'Ведомст.2017'!F87</f>
        <v>09 0 01 22050</v>
      </c>
      <c r="C59" s="146" t="str">
        <f>'Ведомст.2017'!G87</f>
        <v>200</v>
      </c>
      <c r="D59" s="146" t="str">
        <f>'Ведомст.2017'!D87</f>
        <v>06</v>
      </c>
      <c r="E59" s="146" t="str">
        <f>'Ведомст.2017'!E87</f>
        <v>05</v>
      </c>
      <c r="F59" s="147">
        <f>'Ведомст.2017'!H87</f>
        <v>116.8</v>
      </c>
    </row>
    <row r="60" spans="1:6" s="133" customFormat="1" ht="27" customHeight="1">
      <c r="A60" s="129" t="str">
        <f>'Ведомст.2017'!B75</f>
        <v>Муниципальная программа «Благоустройство территории Ковардицкого сельского поселения Муромского района на 2016-2020 годы»</v>
      </c>
      <c r="B60" s="130" t="str">
        <f>'Ведомст.2017'!F75</f>
        <v>11</v>
      </c>
      <c r="C60" s="131"/>
      <c r="D60" s="131"/>
      <c r="E60" s="131"/>
      <c r="F60" s="132">
        <f>F61</f>
        <v>5147.6</v>
      </c>
    </row>
    <row r="61" spans="1:6" s="143" customFormat="1" ht="25.5">
      <c r="A61" s="139" t="str">
        <f>'Ведомст.2017'!B76</f>
        <v>Основное мероприятие «Повышение уровня комфортного проживания населения сельского поселения»</v>
      </c>
      <c r="B61" s="140" t="str">
        <f>'Ведомст.2017'!F76</f>
        <v>11 0 01</v>
      </c>
      <c r="C61" s="141"/>
      <c r="D61" s="141"/>
      <c r="E61" s="141"/>
      <c r="F61" s="142">
        <f>SUM(F62:F67)</f>
        <v>5147.6</v>
      </c>
    </row>
    <row r="62" spans="1:6" ht="38.25">
      <c r="A62" s="144" t="str">
        <f>'Ведомст.2017'!B77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2" s="145" t="str">
        <f>'Ведомст.2017'!F77</f>
        <v>11 0 01 22330</v>
      </c>
      <c r="C62" s="146" t="str">
        <f>'Ведомст.2017'!G77</f>
        <v>200</v>
      </c>
      <c r="D62" s="146" t="str">
        <f>'Ведомст.2017'!D77</f>
        <v>05</v>
      </c>
      <c r="E62" s="146" t="str">
        <f>'Ведомст.2017'!E77</f>
        <v>03</v>
      </c>
      <c r="F62" s="147">
        <f>'Ведомст.2017'!H77</f>
        <v>2478.1</v>
      </c>
    </row>
    <row r="63" spans="1:6" ht="25.5">
      <c r="A63" s="144" t="str">
        <f>'Ведомст.2017'!B78</f>
        <v>Расходы на ремонт памятников (Закупка товаров, работ и услуг для обеспечения государственных (муниципальных) нужд)</v>
      </c>
      <c r="B63" s="145" t="str">
        <f>'Ведомст.2017'!F78</f>
        <v>11 0 01 22340</v>
      </c>
      <c r="C63" s="146" t="str">
        <f>'Ведомст.2017'!G78</f>
        <v>200</v>
      </c>
      <c r="D63" s="146" t="str">
        <f>'Ведомст.2017'!D78</f>
        <v>05</v>
      </c>
      <c r="E63" s="146" t="str">
        <f>'Ведомст.2017'!E78</f>
        <v>03</v>
      </c>
      <c r="F63" s="147">
        <f>'Ведомст.2017'!H78</f>
        <v>129</v>
      </c>
    </row>
    <row r="64" spans="1:6" ht="38.25">
      <c r="A64" s="144" t="str">
        <f>'Ведомст.2017'!B79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64" s="145" t="str">
        <f>'Ведомст.2017'!F79</f>
        <v>11 0 01 22350</v>
      </c>
      <c r="C64" s="146" t="str">
        <f>'Ведомст.2017'!G79</f>
        <v>200</v>
      </c>
      <c r="D64" s="146" t="str">
        <f>'Ведомст.2017'!D79</f>
        <v>05</v>
      </c>
      <c r="E64" s="146" t="str">
        <f>'Ведомст.2017'!E79</f>
        <v>03</v>
      </c>
      <c r="F64" s="147">
        <f>'Ведомст.2017'!H79</f>
        <v>30</v>
      </c>
    </row>
    <row r="65" spans="1:6" ht="25.5">
      <c r="A65" s="144" t="str">
        <f>'Ведомст.2017'!B80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65" s="145" t="str">
        <f>'Ведомст.2017'!F80</f>
        <v>11 0 01 22360</v>
      </c>
      <c r="C65" s="146" t="str">
        <f>'Ведомст.2017'!G80</f>
        <v>200</v>
      </c>
      <c r="D65" s="146" t="str">
        <f>'Ведомст.2017'!D80</f>
        <v>05</v>
      </c>
      <c r="E65" s="146" t="str">
        <f>'Ведомст.2017'!E80</f>
        <v>03</v>
      </c>
      <c r="F65" s="147">
        <f>'Ведомст.2017'!H80</f>
        <v>128.3</v>
      </c>
    </row>
    <row r="66" spans="1:6" ht="25.5">
      <c r="A66" s="144" t="str">
        <f>'Ведомст.2017'!B81</f>
        <v>Прочие мероприятия по благоустройству (Закупка товаров, работ и услуг для обеспечения государственных (муниципальных) нужд)</v>
      </c>
      <c r="B66" s="145" t="str">
        <f>'Ведомст.2017'!F81</f>
        <v>11 0 01 22370</v>
      </c>
      <c r="C66" s="146" t="str">
        <f>'Ведомст.2017'!G81</f>
        <v>200</v>
      </c>
      <c r="D66" s="146" t="str">
        <f>'Ведомст.2017'!D81</f>
        <v>05</v>
      </c>
      <c r="E66" s="146" t="str">
        <f>'Ведомст.2017'!E81</f>
        <v>03</v>
      </c>
      <c r="F66" s="147">
        <f>'Ведомст.2017'!H81</f>
        <v>441.6</v>
      </c>
    </row>
    <row r="67" spans="1:6" ht="38.25">
      <c r="A67" s="144" t="str">
        <f>'Ведомст.2017'!B82</f>
        <v>Мероприятия по размещению муниципального кладбища (Закупка товаров, работ и услуг для обеспечения государственных (муниципальных) нужд)</v>
      </c>
      <c r="B67" s="145" t="str">
        <f>'Ведомст.2017'!F82</f>
        <v>11 0 01 22390</v>
      </c>
      <c r="C67" s="146" t="str">
        <f>'Ведомст.2017'!G82</f>
        <v>200</v>
      </c>
      <c r="D67" s="146" t="str">
        <f>'Ведомст.2017'!D82</f>
        <v>05</v>
      </c>
      <c r="E67" s="146" t="str">
        <f>'Ведомст.2017'!E82</f>
        <v>03</v>
      </c>
      <c r="F67" s="147">
        <f>'Ведомст.2017'!H82</f>
        <v>1940.6</v>
      </c>
    </row>
    <row r="68" spans="1:6" s="133" customFormat="1" ht="38.25">
      <c r="A68" s="129" t="str">
        <f>'Ведомст.2017'!B65</f>
        <v>Муниципальная программа «Капитальный ремонт жилищного фонда Ковардицкого сельского поселения Муромского района на 2016-2020 годы»</v>
      </c>
      <c r="B68" s="130" t="str">
        <f>'Ведомст.2017'!F65</f>
        <v>12</v>
      </c>
      <c r="C68" s="131"/>
      <c r="D68" s="131"/>
      <c r="E68" s="131"/>
      <c r="F68" s="132">
        <f>F69</f>
        <v>328.5</v>
      </c>
    </row>
    <row r="69" spans="1:6" s="143" customFormat="1" ht="25.5">
      <c r="A69" s="139" t="str">
        <f>'Ведомст.2017'!B66</f>
        <v>Основное мероприятие «Обеспечение  безопасного и комфортного проживания жителей многоквартирных домов сельского поселения»</v>
      </c>
      <c r="B69" s="140" t="str">
        <f>'Ведомст.2017'!F66</f>
        <v>12 0 01</v>
      </c>
      <c r="C69" s="141"/>
      <c r="D69" s="141"/>
      <c r="E69" s="141"/>
      <c r="F69" s="142">
        <f>SUM(F70:F72)</f>
        <v>328.5</v>
      </c>
    </row>
    <row r="70" spans="1:6" ht="56.25" customHeight="1">
      <c r="A70" s="144" t="str">
        <f>'Ведомст.2017'!B67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0" s="145" t="str">
        <f>'Ведомст.2017'!F67</f>
        <v>12 0 01 22320</v>
      </c>
      <c r="C70" s="146" t="str">
        <f>'Ведомст.2017'!G67</f>
        <v>200</v>
      </c>
      <c r="D70" s="146" t="str">
        <f>'Ведомст.2017'!D67</f>
        <v>05</v>
      </c>
      <c r="E70" s="146" t="str">
        <f>'Ведомст.2017'!E67</f>
        <v>01</v>
      </c>
      <c r="F70" s="147">
        <f>'Ведомст.2017'!H67</f>
        <v>197.4</v>
      </c>
    </row>
    <row r="71" spans="1:6" ht="38.25">
      <c r="A71" s="144" t="str">
        <f>'Ведомст.2017'!B68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1" s="145" t="str">
        <f>'Ведомст.2017'!F68</f>
        <v>12 0 01 22400</v>
      </c>
      <c r="C71" s="146" t="str">
        <f>'Ведомст.2017'!G68</f>
        <v>200</v>
      </c>
      <c r="D71" s="146" t="str">
        <f>'Ведомст.2017'!D68</f>
        <v>05</v>
      </c>
      <c r="E71" s="146" t="str">
        <f>'Ведомст.2017'!E68</f>
        <v>01</v>
      </c>
      <c r="F71" s="147">
        <f>'Ведомст.2017'!H68</f>
        <v>50</v>
      </c>
    </row>
    <row r="72" spans="1:6" ht="38.25">
      <c r="A72" s="144" t="str">
        <f>'Ведомст.2017'!B69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2" s="145" t="str">
        <f>'Ведомст.2017'!F69</f>
        <v>12 0 01 96010</v>
      </c>
      <c r="C72" s="146" t="str">
        <f>'Ведомст.2017'!G69</f>
        <v>600</v>
      </c>
      <c r="D72" s="146" t="str">
        <f>'Ведомст.2017'!D69</f>
        <v>05</v>
      </c>
      <c r="E72" s="146" t="str">
        <f>'Ведомст.2017'!E69</f>
        <v>01</v>
      </c>
      <c r="F72" s="147">
        <f>'Ведомст.2017'!H69</f>
        <v>81.1</v>
      </c>
    </row>
    <row r="73" spans="1:6" s="133" customFormat="1" ht="25.5">
      <c r="A73" s="129" t="str">
        <f>'Ведомст.2017'!B56</f>
        <v>Муниципальная программа "Дорожное хозяйство Ковардицкого сельского поселения Муромского района на 2017-2020 годы"</v>
      </c>
      <c r="B73" s="130" t="str">
        <f>'Ведомст.2017'!F56</f>
        <v>15</v>
      </c>
      <c r="C73" s="148"/>
      <c r="D73" s="148"/>
      <c r="E73" s="148"/>
      <c r="F73" s="132">
        <f>F74</f>
        <v>940</v>
      </c>
    </row>
    <row r="74" spans="1:6" s="143" customFormat="1" ht="25.5">
      <c r="A74" s="139" t="str">
        <f>'Ведомст.2017'!B57</f>
        <v>Основное мероприятие "Содержание дорог на территории сельского поселения"</v>
      </c>
      <c r="B74" s="140" t="str">
        <f>'Ведомст.2017'!F57</f>
        <v>15 0 01</v>
      </c>
      <c r="C74" s="150"/>
      <c r="D74" s="150"/>
      <c r="E74" s="150"/>
      <c r="F74" s="142">
        <f>F75</f>
        <v>940</v>
      </c>
    </row>
    <row r="75" spans="1:6" ht="89.25">
      <c r="A75" s="144" t="str">
        <f>'Ведомст.2017'!B58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75" s="145" t="str">
        <f>'Ведомст.2017'!F58</f>
        <v>15 0 01 86050</v>
      </c>
      <c r="C75" s="145" t="str">
        <f>'Ведомст.2017'!G58</f>
        <v>200</v>
      </c>
      <c r="D75" s="146" t="str">
        <f>'Ведомст.2017'!D58</f>
        <v>04</v>
      </c>
      <c r="E75" s="146" t="str">
        <f>'Ведомст.2017'!E58</f>
        <v>09</v>
      </c>
      <c r="F75" s="147">
        <f>'Ведомст.2017'!H58</f>
        <v>940</v>
      </c>
    </row>
    <row r="76" spans="1:6" s="133" customFormat="1" ht="15.75">
      <c r="A76" s="129" t="str">
        <f>'Ведомст.2017'!B26</f>
        <v>Непрограммные расходы органов местного самоуправления</v>
      </c>
      <c r="B76" s="130" t="str">
        <f>'Ведомст.2017'!F15</f>
        <v>99</v>
      </c>
      <c r="C76" s="148"/>
      <c r="D76" s="148"/>
      <c r="E76" s="148"/>
      <c r="F76" s="132">
        <f>F77</f>
        <v>2277.6000000000004</v>
      </c>
    </row>
    <row r="77" spans="1:6" s="143" customFormat="1" ht="15.75">
      <c r="A77" s="139" t="str">
        <f>'Ведомст.2017'!B27</f>
        <v>Иные непрограммные расходы</v>
      </c>
      <c r="B77" s="140" t="str">
        <f>'Ведомст.2017'!F16</f>
        <v>99 9 </v>
      </c>
      <c r="C77" s="150"/>
      <c r="D77" s="150"/>
      <c r="E77" s="150"/>
      <c r="F77" s="142">
        <f>SUM(F78:F85)</f>
        <v>2277.6000000000004</v>
      </c>
    </row>
    <row r="78" spans="1:6" ht="63.75">
      <c r="A78" s="144" t="str">
        <f>'Ведомст.2017'!B17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78" s="145" t="str">
        <f>'Ведомст.2017'!F17</f>
        <v>99 9 00 00110</v>
      </c>
      <c r="C78" s="146" t="str">
        <f>'Ведомст.2017'!G17</f>
        <v>100</v>
      </c>
      <c r="D78" s="146" t="str">
        <f>'Ведомст.2017'!D17</f>
        <v>01</v>
      </c>
      <c r="E78" s="146" t="str">
        <f>'Ведомст.2017'!E17</f>
        <v>04</v>
      </c>
      <c r="F78" s="147">
        <f>'Ведомст.2017'!H17</f>
        <v>1748.9</v>
      </c>
    </row>
    <row r="79" spans="1:6" ht="25.5">
      <c r="A79" s="157" t="str">
        <f>'Ведомст.2017'!B18</f>
        <v>Расходы на обеспечение функций муниципальных органов (Иные бюджетные ассигнования)</v>
      </c>
      <c r="B79" s="145" t="str">
        <f>'Ведомст.2017'!F18</f>
        <v>99 9 00 00190</v>
      </c>
      <c r="C79" s="146" t="str">
        <f>'Ведомст.2017'!G18</f>
        <v>200</v>
      </c>
      <c r="D79" s="146" t="str">
        <f>'Ведомст.2017'!D18</f>
        <v>01</v>
      </c>
      <c r="E79" s="146" t="str">
        <f>'Ведомст.2017'!E18</f>
        <v>04</v>
      </c>
      <c r="F79" s="152">
        <f>'Ведомст.2017'!H18</f>
        <v>101.3</v>
      </c>
    </row>
    <row r="80" spans="1:6" ht="25.5">
      <c r="A80" s="144" t="str">
        <f>'Ведомст.2017'!B97</f>
        <v>Доплата к пенсиям муниципальных служащих (Социальное обеспечение и иные выплаты населению)</v>
      </c>
      <c r="B80" s="145" t="str">
        <f>'Ведомст.2017'!F97</f>
        <v>99 9 00 11950</v>
      </c>
      <c r="C80" s="146" t="str">
        <f>'Ведомст.2017'!G97</f>
        <v>300</v>
      </c>
      <c r="D80" s="146" t="str">
        <f>'Ведомст.2017'!D97</f>
        <v>10</v>
      </c>
      <c r="E80" s="146" t="str">
        <f>'Ведомст.2017'!E97</f>
        <v>01</v>
      </c>
      <c r="F80" s="147">
        <f>'Ведомст.2017'!H97</f>
        <v>142.4</v>
      </c>
    </row>
    <row r="81" spans="1:6" ht="25.5">
      <c r="A81" s="144" t="str">
        <f>'Ведомст.2017'!B28</f>
        <v>Резервный фонд администрации Ковардицкого сельского поселения (Иные бюджетные ассигнования)</v>
      </c>
      <c r="B81" s="145" t="str">
        <f>'Ведомст.2017'!F28</f>
        <v>99 9 00 21300</v>
      </c>
      <c r="C81" s="146" t="str">
        <f>'Ведомст.2017'!G28</f>
        <v>800</v>
      </c>
      <c r="D81" s="146" t="str">
        <f>'Ведомст.2017'!D28</f>
        <v>01</v>
      </c>
      <c r="E81" s="146" t="str">
        <f>'Ведомст.2017'!E28</f>
        <v>11</v>
      </c>
      <c r="F81" s="147">
        <f>'Ведомст.2017'!H28</f>
        <v>50</v>
      </c>
    </row>
    <row r="82" spans="1:6" ht="38.25">
      <c r="A82" s="144" t="str">
        <f>'Ведомст.2017'!B29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2" s="145" t="str">
        <f>'Ведомст.2017'!F29</f>
        <v>99 9 00 21310</v>
      </c>
      <c r="C82" s="146" t="str">
        <f>'Ведомст.2017'!G29</f>
        <v>800</v>
      </c>
      <c r="D82" s="146" t="str">
        <f>'Ведомст.2017'!D29</f>
        <v>01</v>
      </c>
      <c r="E82" s="146" t="str">
        <f>'Ведомст.2017'!E29</f>
        <v>11</v>
      </c>
      <c r="F82" s="147">
        <f>'Ведомст.2017'!H29</f>
        <v>50</v>
      </c>
    </row>
    <row r="83" spans="1:6" ht="102">
      <c r="A83" s="144" t="str">
        <f>'Ведомст.2017'!B19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3" s="145" t="str">
        <f>'Ведомст.2017'!F19</f>
        <v>99 9 00 86040</v>
      </c>
      <c r="C83" s="146" t="str">
        <f>'Ведомст.2017'!G19</f>
        <v>500</v>
      </c>
      <c r="D83" s="146" t="str">
        <f>'Ведомст.2017'!D19</f>
        <v>01</v>
      </c>
      <c r="E83" s="146" t="str">
        <f>'Ведомст.2017'!E19</f>
        <v>04</v>
      </c>
      <c r="F83" s="147">
        <f>'Ведомст.2017'!H19</f>
        <v>47.3</v>
      </c>
    </row>
    <row r="84" spans="1:6" ht="102">
      <c r="A84" s="144" t="str">
        <f>'Ведомст.2017'!B37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4" s="145" t="str">
        <f>'Ведомст.2017'!F37</f>
        <v>99 9 00 86040</v>
      </c>
      <c r="C84" s="146" t="str">
        <f>'Ведомст.2017'!G37</f>
        <v>500</v>
      </c>
      <c r="D84" s="146" t="str">
        <f>'Ведомст.2017'!D37</f>
        <v>01</v>
      </c>
      <c r="E84" s="146" t="str">
        <f>'Ведомст.2017'!E37</f>
        <v>13</v>
      </c>
      <c r="F84" s="147">
        <f>'Ведомст.2017'!H37</f>
        <v>87.7</v>
      </c>
    </row>
    <row r="85" spans="1:6" ht="15.75">
      <c r="A85" s="144" t="str">
        <f>'Ведомст.2017'!B92</f>
        <v>Поддержка отрасли культуры</v>
      </c>
      <c r="B85" s="145" t="str">
        <f>'Ведомст.2017'!F92</f>
        <v>99 9 00 R5190</v>
      </c>
      <c r="C85" s="145" t="str">
        <f>'Ведомст.2017'!G92</f>
        <v>300</v>
      </c>
      <c r="D85" s="146" t="str">
        <f>'Ведомст.2017'!D92</f>
        <v>08</v>
      </c>
      <c r="E85" s="146" t="str">
        <f>'Ведомст.2017'!E92</f>
        <v>01</v>
      </c>
      <c r="F85" s="147">
        <f>'Ведомст.2017'!H92</f>
        <v>50</v>
      </c>
    </row>
    <row r="86" ht="15.75">
      <c r="F86" s="186"/>
    </row>
  </sheetData>
  <sheetProtection/>
  <mergeCells count="7">
    <mergeCell ref="D8:F8"/>
    <mergeCell ref="A6:F6"/>
    <mergeCell ref="B5:F5"/>
    <mergeCell ref="B1:F1"/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06">
      <selection activeCell="G116" sqref="G116"/>
    </sheetView>
  </sheetViews>
  <sheetFormatPr defaultColWidth="9.00390625" defaultRowHeight="12.75"/>
  <cols>
    <col min="1" max="1" width="59.25390625" style="23" customWidth="1"/>
    <col min="2" max="2" width="4.25390625" style="24" customWidth="1"/>
    <col min="3" max="3" width="4.00390625" style="24" customWidth="1"/>
    <col min="4" max="4" width="13.375" style="25" customWidth="1"/>
    <col min="5" max="5" width="4.75390625" style="25" customWidth="1"/>
    <col min="6" max="7" width="13.75390625" style="26" customWidth="1"/>
    <col min="8" max="8" width="14.00390625" style="14" customWidth="1"/>
    <col min="9" max="9" width="10.00390625" style="14" customWidth="1"/>
    <col min="10" max="16384" width="9.125" style="14" customWidth="1"/>
  </cols>
  <sheetData>
    <row r="1" spans="1:9" ht="15.75">
      <c r="A1" s="227" t="s">
        <v>225</v>
      </c>
      <c r="B1" s="227"/>
      <c r="C1" s="227"/>
      <c r="D1" s="227"/>
      <c r="E1" s="227"/>
      <c r="F1" s="227"/>
      <c r="G1" s="227"/>
      <c r="H1" s="227"/>
      <c r="I1" s="227"/>
    </row>
    <row r="2" spans="1:7" ht="15.75">
      <c r="A2" s="224"/>
      <c r="B2" s="224"/>
      <c r="C2" s="224"/>
      <c r="D2" s="224"/>
      <c r="E2" s="224"/>
      <c r="F2" s="224"/>
      <c r="G2" s="158"/>
    </row>
    <row r="3" spans="1:9" ht="15" customHeight="1">
      <c r="A3" s="17"/>
      <c r="B3" s="18"/>
      <c r="C3" s="18"/>
      <c r="D3" s="18"/>
      <c r="E3" s="225"/>
      <c r="F3" s="225"/>
      <c r="G3" s="159"/>
      <c r="H3" s="234" t="s">
        <v>0</v>
      </c>
      <c r="I3" s="234"/>
    </row>
    <row r="4" spans="1:9" s="71" customFormat="1" ht="57">
      <c r="A4" s="69" t="s">
        <v>1</v>
      </c>
      <c r="B4" s="69" t="s">
        <v>127</v>
      </c>
      <c r="C4" s="69" t="s">
        <v>128</v>
      </c>
      <c r="D4" s="69" t="s">
        <v>129</v>
      </c>
      <c r="E4" s="69" t="s">
        <v>130</v>
      </c>
      <c r="F4" s="70" t="s">
        <v>226</v>
      </c>
      <c r="G4" s="70" t="s">
        <v>228</v>
      </c>
      <c r="H4" s="70" t="s">
        <v>227</v>
      </c>
      <c r="I4" s="70" t="s">
        <v>184</v>
      </c>
    </row>
    <row r="5" spans="1:9" s="71" customFormat="1" ht="14.2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/>
      <c r="H5" s="69">
        <v>7</v>
      </c>
      <c r="I5" s="69">
        <v>8</v>
      </c>
    </row>
    <row r="6" spans="1:9" s="98" customFormat="1" ht="14.25" customHeight="1">
      <c r="A6" s="8" t="str">
        <f>'Ведомст.2017'!B13</f>
        <v>Общегосударственные вопросы</v>
      </c>
      <c r="B6" s="9" t="str">
        <f>'Ведомст.2017'!D13</f>
        <v>01</v>
      </c>
      <c r="C6" s="19"/>
      <c r="D6" s="43"/>
      <c r="E6" s="20"/>
      <c r="F6" s="101">
        <f>F7+F13+F23+F18</f>
        <v>12537.5</v>
      </c>
      <c r="G6" s="101">
        <f>G7+G13+G23+G18</f>
        <v>2974.46356</v>
      </c>
      <c r="H6" s="101">
        <f>H7+H13+H23+H18</f>
        <v>12537.5</v>
      </c>
      <c r="I6" s="108">
        <f>H6/F6*100</f>
        <v>100</v>
      </c>
    </row>
    <row r="7" spans="1:9" s="36" customFormat="1" ht="41.25" customHeight="1">
      <c r="A7" s="34" t="str">
        <f>'Ведомст.2017'!B14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7" s="40" t="str">
        <f>'Ведомст.2017'!D14</f>
        <v>01</v>
      </c>
      <c r="C7" s="40" t="str">
        <f>'Ведомст.2017'!E14</f>
        <v>04</v>
      </c>
      <c r="D7" s="44"/>
      <c r="E7" s="35"/>
      <c r="F7" s="102">
        <f aca="true" t="shared" si="0" ref="F7:H8">F8</f>
        <v>1897.5</v>
      </c>
      <c r="G7" s="102">
        <f t="shared" si="0"/>
        <v>594.6978399999999</v>
      </c>
      <c r="H7" s="102">
        <f t="shared" si="0"/>
        <v>1897.5</v>
      </c>
      <c r="I7" s="108">
        <f aca="true" t="shared" si="1" ref="I7:I79">H7/F7*100</f>
        <v>100</v>
      </c>
    </row>
    <row r="8" spans="1:9" s="39" customFormat="1" ht="15">
      <c r="A8" s="37" t="str">
        <f>'Ведомст.2017'!B15</f>
        <v>Непрограммные расходы органов местного самоуправления</v>
      </c>
      <c r="B8" s="38" t="str">
        <f>'Ведомст.2017'!D15</f>
        <v>01</v>
      </c>
      <c r="C8" s="38" t="str">
        <f>'Ведомст.2017'!E15</f>
        <v>04</v>
      </c>
      <c r="D8" s="45" t="str">
        <f>'Ведомст.2017'!F15</f>
        <v>99</v>
      </c>
      <c r="E8" s="38"/>
      <c r="F8" s="103">
        <f t="shared" si="0"/>
        <v>1897.5</v>
      </c>
      <c r="G8" s="103">
        <f t="shared" si="0"/>
        <v>594.6978399999999</v>
      </c>
      <c r="H8" s="103">
        <f t="shared" si="0"/>
        <v>1897.5</v>
      </c>
      <c r="I8" s="109">
        <f t="shared" si="1"/>
        <v>100</v>
      </c>
    </row>
    <row r="9" spans="1:9" s="39" customFormat="1" ht="15">
      <c r="A9" s="37" t="str">
        <f>'Ведомст.2017'!B16</f>
        <v>Иные непрограммные расходы</v>
      </c>
      <c r="B9" s="38" t="str">
        <f>'Ведомст.2017'!D16</f>
        <v>01</v>
      </c>
      <c r="C9" s="38" t="str">
        <f>'Ведомст.2017'!E16</f>
        <v>04</v>
      </c>
      <c r="D9" s="45" t="str">
        <f>'Ведомст.2017'!F16</f>
        <v>99 9 </v>
      </c>
      <c r="E9" s="38"/>
      <c r="F9" s="103">
        <f>SUM(F10:F12)</f>
        <v>1897.5</v>
      </c>
      <c r="G9" s="103">
        <f>SUM(G10:G12)</f>
        <v>594.6978399999999</v>
      </c>
      <c r="H9" s="103">
        <f>SUM(H10:H12)</f>
        <v>1897.5</v>
      </c>
      <c r="I9" s="109">
        <f t="shared" si="1"/>
        <v>100</v>
      </c>
    </row>
    <row r="10" spans="1:9" ht="67.5" customHeight="1">
      <c r="A10" s="21" t="str">
        <f>'Ведомст.2017'!B17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0" s="10" t="str">
        <f>'Ведомст.2017'!D17</f>
        <v>01</v>
      </c>
      <c r="C10" s="10" t="str">
        <f>'Ведомст.2017'!E17</f>
        <v>04</v>
      </c>
      <c r="D10" s="46" t="str">
        <f>'Ведомст.2017'!F17</f>
        <v>99 9 00 00110</v>
      </c>
      <c r="E10" s="10" t="str">
        <f>'Ведомст.2017'!G17</f>
        <v>100</v>
      </c>
      <c r="F10" s="104">
        <f>'Ведомст.2017'!H17</f>
        <v>1748.9</v>
      </c>
      <c r="G10" s="104">
        <f>'Вед.'!I16</f>
        <v>582.79784</v>
      </c>
      <c r="H10" s="104">
        <f>F10</f>
        <v>1748.9</v>
      </c>
      <c r="I10" s="110">
        <f t="shared" si="1"/>
        <v>100</v>
      </c>
    </row>
    <row r="11" spans="1:9" ht="25.5">
      <c r="A11" s="21" t="str">
        <f>'Ведомст.2017'!B18</f>
        <v>Расходы на обеспечение функций муниципальных органов (Иные бюджетные ассигнования)</v>
      </c>
      <c r="B11" s="10" t="str">
        <f>'Ведомст.2017'!D18</f>
        <v>01</v>
      </c>
      <c r="C11" s="10" t="str">
        <f>'Ведомст.2017'!E18</f>
        <v>04</v>
      </c>
      <c r="D11" s="46" t="str">
        <f>'Ведомст.2017'!F18</f>
        <v>99 9 00 00190</v>
      </c>
      <c r="E11" s="10" t="str">
        <f>'Ведомст.2017'!G18</f>
        <v>200</v>
      </c>
      <c r="F11" s="104">
        <f>'Ведомст.2017'!H18</f>
        <v>101.3</v>
      </c>
      <c r="G11" s="104">
        <f>'Вед.'!I17</f>
        <v>0</v>
      </c>
      <c r="H11" s="104">
        <f>F11</f>
        <v>101.3</v>
      </c>
      <c r="I11" s="110">
        <f t="shared" si="1"/>
        <v>100</v>
      </c>
    </row>
    <row r="12" spans="1:9" ht="102">
      <c r="A12" s="21" t="str">
        <f>'Ведомст.2017'!B19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2" s="10" t="str">
        <f>'Ведомст.2017'!D19</f>
        <v>01</v>
      </c>
      <c r="C12" s="10" t="str">
        <f>'Ведомст.2017'!E19</f>
        <v>04</v>
      </c>
      <c r="D12" s="46" t="str">
        <f>'Ведомст.2017'!F19</f>
        <v>99 9 00 86040</v>
      </c>
      <c r="E12" s="10" t="str">
        <f>'Ведомст.2017'!G19</f>
        <v>500</v>
      </c>
      <c r="F12" s="104">
        <f>'Ведомст.2017'!H19</f>
        <v>47.3</v>
      </c>
      <c r="G12" s="104">
        <f>'Вед.'!I18</f>
        <v>11.9</v>
      </c>
      <c r="H12" s="104">
        <f>F12</f>
        <v>47.3</v>
      </c>
      <c r="I12" s="110">
        <f t="shared" si="1"/>
        <v>100</v>
      </c>
    </row>
    <row r="13" spans="1:9" s="36" customFormat="1" ht="39" customHeight="1">
      <c r="A13" s="34" t="str">
        <f>'Ведомст.2017'!B20</f>
        <v>Обеспечение деятельности финансовых, налоговых и таможенных органов и органов финансового (финансово-бюджетного) надзора</v>
      </c>
      <c r="B13" s="40" t="str">
        <f>'Ведомст.2017'!D20</f>
        <v>01</v>
      </c>
      <c r="C13" s="40" t="str">
        <f>'Ведомст.2017'!E20</f>
        <v>06</v>
      </c>
      <c r="D13" s="47"/>
      <c r="E13" s="40"/>
      <c r="F13" s="102">
        <f aca="true" t="shared" si="2" ref="F13:H16">F14</f>
        <v>437</v>
      </c>
      <c r="G13" s="102">
        <f t="shared" si="2"/>
        <v>109.2</v>
      </c>
      <c r="H13" s="102">
        <f t="shared" si="2"/>
        <v>437</v>
      </c>
      <c r="I13" s="108">
        <f t="shared" si="1"/>
        <v>100</v>
      </c>
    </row>
    <row r="14" spans="1:9" s="39" customFormat="1" ht="39" customHeight="1">
      <c r="A14" s="37" t="str">
        <f>'Ведомст.2017'!B21</f>
        <v>Муниципальная программа «Управление муниципальными финансами Ковардицкого сельского поселения Муромского района на 2016-2020 годы»</v>
      </c>
      <c r="B14" s="38" t="str">
        <f>'Ведомст.2017'!D21</f>
        <v>01</v>
      </c>
      <c r="C14" s="38" t="str">
        <f>'Ведомст.2017'!E21</f>
        <v>06</v>
      </c>
      <c r="D14" s="45" t="str">
        <f>'Ведомст.2017'!F21</f>
        <v>08</v>
      </c>
      <c r="E14" s="38"/>
      <c r="F14" s="106">
        <f t="shared" si="2"/>
        <v>437</v>
      </c>
      <c r="G14" s="106">
        <f t="shared" si="2"/>
        <v>109.2</v>
      </c>
      <c r="H14" s="106">
        <f t="shared" si="2"/>
        <v>437</v>
      </c>
      <c r="I14" s="109">
        <f t="shared" si="1"/>
        <v>100</v>
      </c>
    </row>
    <row r="15" spans="1:9" s="39" customFormat="1" ht="39" customHeight="1">
      <c r="A15" s="37" t="str">
        <f>'Ведомст.2017'!B22</f>
        <v>Подпрограмма «Повышение эффективности бюджетных расходов Ковардицкого сельского поселения Муромского района на 2016-2020 годы»</v>
      </c>
      <c r="B15" s="38" t="str">
        <f>'Ведомст.2017'!D22</f>
        <v>01</v>
      </c>
      <c r="C15" s="38" t="str">
        <f>'Ведомст.2017'!E22</f>
        <v>06</v>
      </c>
      <c r="D15" s="45" t="str">
        <f>'Ведомст.2017'!F22</f>
        <v>08 2 </v>
      </c>
      <c r="E15" s="38"/>
      <c r="F15" s="106">
        <f t="shared" si="2"/>
        <v>437</v>
      </c>
      <c r="G15" s="106">
        <f t="shared" si="2"/>
        <v>109.2</v>
      </c>
      <c r="H15" s="106">
        <f t="shared" si="2"/>
        <v>437</v>
      </c>
      <c r="I15" s="109">
        <f t="shared" si="1"/>
        <v>100</v>
      </c>
    </row>
    <row r="16" spans="1:9" s="39" customFormat="1" ht="25.5">
      <c r="A16" s="37" t="str">
        <f>'Ведомст.2017'!B23</f>
        <v>Основное мероприятие «Обеспечение качественного управления финансами муниципального образования»</v>
      </c>
      <c r="B16" s="38" t="str">
        <f>'Ведомст.2017'!D23</f>
        <v>01</v>
      </c>
      <c r="C16" s="38" t="str">
        <f>'Ведомст.2017'!E23</f>
        <v>06</v>
      </c>
      <c r="D16" s="45" t="str">
        <f>'Ведомст.2017'!F23</f>
        <v>08 2 01</v>
      </c>
      <c r="E16" s="38"/>
      <c r="F16" s="106">
        <f t="shared" si="2"/>
        <v>437</v>
      </c>
      <c r="G16" s="106">
        <f t="shared" si="2"/>
        <v>109.2</v>
      </c>
      <c r="H16" s="106">
        <f t="shared" si="2"/>
        <v>437</v>
      </c>
      <c r="I16" s="109">
        <f t="shared" si="1"/>
        <v>100</v>
      </c>
    </row>
    <row r="17" spans="1:9" ht="89.25">
      <c r="A17" s="21" t="str">
        <f>'Ведомст.2017'!B24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7" s="10" t="str">
        <f>'Ведомст.2017'!D24</f>
        <v>01</v>
      </c>
      <c r="C17" s="10" t="str">
        <f>'Ведомст.2017'!E24</f>
        <v>06</v>
      </c>
      <c r="D17" s="46" t="str">
        <f>'Ведомст.2017'!F24</f>
        <v>08 2 01 86010</v>
      </c>
      <c r="E17" s="10" t="str">
        <f>'Ведомст.2017'!G24</f>
        <v>500</v>
      </c>
      <c r="F17" s="105">
        <f>'Ведомст.2017'!H24</f>
        <v>437</v>
      </c>
      <c r="G17" s="105">
        <f>'Вед.'!I23</f>
        <v>109.2</v>
      </c>
      <c r="H17" s="104">
        <f>F17</f>
        <v>437</v>
      </c>
      <c r="I17" s="110">
        <f t="shared" si="1"/>
        <v>100</v>
      </c>
    </row>
    <row r="18" spans="1:9" s="36" customFormat="1" ht="15">
      <c r="A18" s="34" t="str">
        <f>'Ведомст.2017'!B25</f>
        <v>Резервные фонды</v>
      </c>
      <c r="B18" s="40" t="str">
        <f>'Ведомст.2017'!D25</f>
        <v>01</v>
      </c>
      <c r="C18" s="40" t="str">
        <f>'Ведомст.2017'!E25</f>
        <v>11</v>
      </c>
      <c r="D18" s="47"/>
      <c r="E18" s="40"/>
      <c r="F18" s="102">
        <f aca="true" t="shared" si="3" ref="F18:H19">F19</f>
        <v>100</v>
      </c>
      <c r="G18" s="102">
        <f t="shared" si="3"/>
        <v>0</v>
      </c>
      <c r="H18" s="102">
        <f t="shared" si="3"/>
        <v>100</v>
      </c>
      <c r="I18" s="108">
        <f t="shared" si="1"/>
        <v>100</v>
      </c>
    </row>
    <row r="19" spans="1:9" s="39" customFormat="1" ht="15">
      <c r="A19" s="37" t="str">
        <f>'Ведомст.2017'!B26</f>
        <v>Непрограммные расходы органов местного самоуправления</v>
      </c>
      <c r="B19" s="38" t="str">
        <f>'Ведомст.2017'!D26</f>
        <v>01</v>
      </c>
      <c r="C19" s="38" t="str">
        <f>'Ведомст.2017'!E26</f>
        <v>11</v>
      </c>
      <c r="D19" s="45" t="str">
        <f>'Ведомст.2017'!F26</f>
        <v>99</v>
      </c>
      <c r="E19" s="38"/>
      <c r="F19" s="106">
        <f t="shared" si="3"/>
        <v>100</v>
      </c>
      <c r="G19" s="106">
        <f t="shared" si="3"/>
        <v>0</v>
      </c>
      <c r="H19" s="106">
        <f t="shared" si="3"/>
        <v>100</v>
      </c>
      <c r="I19" s="109">
        <f t="shared" si="1"/>
        <v>100</v>
      </c>
    </row>
    <row r="20" spans="1:9" s="39" customFormat="1" ht="15">
      <c r="A20" s="37" t="str">
        <f>'Ведомст.2017'!B27</f>
        <v>Иные непрограммные расходы</v>
      </c>
      <c r="B20" s="38" t="str">
        <f>'Ведомст.2017'!D27</f>
        <v>01</v>
      </c>
      <c r="C20" s="38" t="str">
        <f>'Ведомст.2017'!E27</f>
        <v>11</v>
      </c>
      <c r="D20" s="45" t="str">
        <f>'Ведомст.2017'!F27</f>
        <v>99 9</v>
      </c>
      <c r="E20" s="38"/>
      <c r="F20" s="106">
        <f>SUM(F21:F22)</f>
        <v>100</v>
      </c>
      <c r="G20" s="106">
        <f>SUM(G21:G22)</f>
        <v>0</v>
      </c>
      <c r="H20" s="106">
        <f>SUM(H21:H22)</f>
        <v>100</v>
      </c>
      <c r="I20" s="109">
        <f t="shared" si="1"/>
        <v>100</v>
      </c>
    </row>
    <row r="21" spans="1:9" ht="25.5">
      <c r="A21" s="21" t="str">
        <f>'Ведомст.2017'!B28</f>
        <v>Резервный фонд администрации Ковардицкого сельского поселения (Иные бюджетные ассигнования)</v>
      </c>
      <c r="B21" s="10" t="str">
        <f>'Ведомст.2017'!D28</f>
        <v>01</v>
      </c>
      <c r="C21" s="10" t="str">
        <f>'Ведомст.2017'!E28</f>
        <v>11</v>
      </c>
      <c r="D21" s="46" t="str">
        <f>'Ведомст.2017'!F28</f>
        <v>99 9 00 21300</v>
      </c>
      <c r="E21" s="10" t="str">
        <f>'Ведомст.2017'!G28</f>
        <v>800</v>
      </c>
      <c r="F21" s="105">
        <f>'Ведомст.2017'!H28</f>
        <v>50</v>
      </c>
      <c r="G21" s="105">
        <f>'Вед.'!I27</f>
        <v>0</v>
      </c>
      <c r="H21" s="104">
        <f>F21</f>
        <v>50</v>
      </c>
      <c r="I21" s="110">
        <f t="shared" si="1"/>
        <v>100</v>
      </c>
    </row>
    <row r="22" spans="1:9" ht="38.25">
      <c r="A22" s="21" t="str">
        <f>'Ведомст.2017'!B29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2" s="10" t="str">
        <f>'Ведомст.2017'!D29</f>
        <v>01</v>
      </c>
      <c r="C22" s="10" t="str">
        <f>'Ведомст.2017'!E29</f>
        <v>11</v>
      </c>
      <c r="D22" s="46" t="str">
        <f>'Ведомст.2017'!F29</f>
        <v>99 9 00 21310</v>
      </c>
      <c r="E22" s="10" t="str">
        <f>'Ведомст.2017'!G29</f>
        <v>800</v>
      </c>
      <c r="F22" s="105">
        <f>'Ведомст.2017'!H29</f>
        <v>50</v>
      </c>
      <c r="G22" s="105">
        <f>'Вед.'!I28</f>
        <v>0</v>
      </c>
      <c r="H22" s="104">
        <f>F22</f>
        <v>50</v>
      </c>
      <c r="I22" s="110">
        <f>H22/F22*100</f>
        <v>100</v>
      </c>
    </row>
    <row r="23" spans="1:9" s="36" customFormat="1" ht="18" customHeight="1">
      <c r="A23" s="34" t="str">
        <f>'Ведомст.2017'!B30</f>
        <v>Другие общегосударственные вопросы</v>
      </c>
      <c r="B23" s="41" t="str">
        <f>'Ведомст.2017'!D30</f>
        <v>01</v>
      </c>
      <c r="C23" s="41" t="str">
        <f>'Ведомст.2017'!E30</f>
        <v>13</v>
      </c>
      <c r="D23" s="48"/>
      <c r="E23" s="41"/>
      <c r="F23" s="102">
        <f>F24+F29+F33</f>
        <v>10103</v>
      </c>
      <c r="G23" s="102">
        <f>G24+G29+G33</f>
        <v>2270.56572</v>
      </c>
      <c r="H23" s="102">
        <f>H24+H29+H33</f>
        <v>10103</v>
      </c>
      <c r="I23" s="108">
        <f t="shared" si="1"/>
        <v>100</v>
      </c>
    </row>
    <row r="24" spans="1:9" s="39" customFormat="1" ht="38.25">
      <c r="A24" s="37" t="str">
        <f>'Ведомст.2017'!B112</f>
        <v>Муниципальная программа «Развитие муниципальной службы в Ковардицком сельском поселении Муромского района на 2016-2020 годы»</v>
      </c>
      <c r="B24" s="38" t="str">
        <f>'Ведомст.2017'!D112</f>
        <v>01</v>
      </c>
      <c r="C24" s="38" t="str">
        <f>'Ведомст.2017'!E112</f>
        <v>13</v>
      </c>
      <c r="D24" s="45" t="str">
        <f>'Ведомст.2017'!F112</f>
        <v>05</v>
      </c>
      <c r="E24" s="97"/>
      <c r="F24" s="106">
        <f>F25</f>
        <v>9855.3</v>
      </c>
      <c r="G24" s="106">
        <f>G25</f>
        <v>2238.80572</v>
      </c>
      <c r="H24" s="106">
        <f>H25</f>
        <v>9855.3</v>
      </c>
      <c r="I24" s="109">
        <f t="shared" si="1"/>
        <v>100</v>
      </c>
    </row>
    <row r="25" spans="1:9" s="39" customFormat="1" ht="51">
      <c r="A25" s="37" t="str">
        <f>'Ведомст.2017'!B113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5" s="38" t="str">
        <f>'Ведомст.2017'!D113</f>
        <v>01</v>
      </c>
      <c r="C25" s="38" t="str">
        <f>'Ведомст.2017'!E113</f>
        <v>13</v>
      </c>
      <c r="D25" s="45" t="str">
        <f>'Ведомст.2017'!F113</f>
        <v>05 0 02 </v>
      </c>
      <c r="E25" s="97"/>
      <c r="F25" s="106">
        <f>SUM(F26:F28)</f>
        <v>9855.3</v>
      </c>
      <c r="G25" s="106">
        <f>SUM(G26:G28)</f>
        <v>2238.80572</v>
      </c>
      <c r="H25" s="106">
        <f>SUM(H26:H28)</f>
        <v>9855.3</v>
      </c>
      <c r="I25" s="109">
        <f t="shared" si="1"/>
        <v>100</v>
      </c>
    </row>
    <row r="26" spans="1:9" ht="92.25" customHeight="1">
      <c r="A26" s="21" t="str">
        <f>'Ведомст.2017'!B114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6" s="10" t="str">
        <f>'Ведомст.2017'!D114</f>
        <v>01</v>
      </c>
      <c r="C26" s="10" t="str">
        <f>'Ведомст.2017'!E114</f>
        <v>13</v>
      </c>
      <c r="D26" s="46" t="str">
        <f>'Ведомст.2017'!F114</f>
        <v>05 0 02 Ц0590</v>
      </c>
      <c r="E26" s="10" t="str">
        <f>'Ведомст.2017'!G114</f>
        <v>100</v>
      </c>
      <c r="F26" s="104">
        <f>'Ведомст.2017'!H114</f>
        <v>5997.2</v>
      </c>
      <c r="G26" s="104">
        <f>'Вед.'!I113</f>
        <v>1409.4771999999998</v>
      </c>
      <c r="H26" s="104">
        <f>F26</f>
        <v>5997.2</v>
      </c>
      <c r="I26" s="110">
        <f t="shared" si="1"/>
        <v>100</v>
      </c>
    </row>
    <row r="27" spans="1:9" ht="63.75">
      <c r="A27" s="21" t="str">
        <f>'Ведомст.2017'!B115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7" s="10" t="str">
        <f>'Ведомст.2017'!D115</f>
        <v>01</v>
      </c>
      <c r="C27" s="10" t="str">
        <f>'Ведомст.2017'!E115</f>
        <v>13</v>
      </c>
      <c r="D27" s="46" t="str">
        <f>'Ведомст.2017'!F115</f>
        <v>05 0 02 Ц0590</v>
      </c>
      <c r="E27" s="10" t="str">
        <f>'Ведомст.2017'!G115</f>
        <v>200</v>
      </c>
      <c r="F27" s="104">
        <f>'Ведомст.2017'!H115</f>
        <v>2957.1</v>
      </c>
      <c r="G27" s="104">
        <f>'Вед.'!I114</f>
        <v>554.59652</v>
      </c>
      <c r="H27" s="104">
        <f>F27</f>
        <v>2957.1</v>
      </c>
      <c r="I27" s="110">
        <f t="shared" si="1"/>
        <v>100</v>
      </c>
    </row>
    <row r="28" spans="1:9" ht="51">
      <c r="A28" s="21" t="str">
        <f>'Ведомст.2017'!B116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28" s="10" t="str">
        <f>'Ведомст.2017'!D116</f>
        <v>01</v>
      </c>
      <c r="C28" s="10" t="str">
        <f>'Ведомст.2017'!E116</f>
        <v>13</v>
      </c>
      <c r="D28" s="46" t="str">
        <f>'Ведомст.2017'!F116</f>
        <v>05 0 02 Ц0590</v>
      </c>
      <c r="E28" s="10" t="str">
        <f>'Ведомст.2017'!G116</f>
        <v>800</v>
      </c>
      <c r="F28" s="104">
        <f>'Ведомст.2017'!H116</f>
        <v>901</v>
      </c>
      <c r="G28" s="104">
        <f>'Вед.'!I115</f>
        <v>274.732</v>
      </c>
      <c r="H28" s="104">
        <f>F28</f>
        <v>901</v>
      </c>
      <c r="I28" s="110">
        <f t="shared" si="1"/>
        <v>100</v>
      </c>
    </row>
    <row r="29" spans="1:9" s="39" customFormat="1" ht="38.25">
      <c r="A29" s="37" t="str">
        <f>'Ведомст.2017'!B31</f>
        <v>Муниципальная программа «Управление муниципальным имуществом Ковардицкого сельского поселения Муромского района на 2016-2020 годы»</v>
      </c>
      <c r="B29" s="42" t="str">
        <f>'Ведомст.2017'!D31</f>
        <v>01</v>
      </c>
      <c r="C29" s="42" t="str">
        <f>'Ведомст.2017'!E31</f>
        <v>13</v>
      </c>
      <c r="D29" s="49" t="str">
        <f>'Ведомст.2017'!F31</f>
        <v>07</v>
      </c>
      <c r="E29" s="42"/>
      <c r="F29" s="106">
        <f>F30</f>
        <v>160</v>
      </c>
      <c r="G29" s="106">
        <f>G30</f>
        <v>9.76</v>
      </c>
      <c r="H29" s="106">
        <f>H30</f>
        <v>160</v>
      </c>
      <c r="I29" s="109">
        <f t="shared" si="1"/>
        <v>100</v>
      </c>
    </row>
    <row r="30" spans="1:9" s="39" customFormat="1" ht="24.75" customHeight="1">
      <c r="A30" s="37" t="str">
        <f>'Ведомст.2017'!B32</f>
        <v>Основное мероприятие «Обеспечение эффективного управления муниципальным имуществом»</v>
      </c>
      <c r="B30" s="42" t="str">
        <f>'Ведомст.2017'!D32</f>
        <v>01</v>
      </c>
      <c r="C30" s="42" t="str">
        <f>'Ведомст.2017'!E32</f>
        <v>13</v>
      </c>
      <c r="D30" s="49" t="str">
        <f>'Ведомст.2017'!F32</f>
        <v>07 0 01</v>
      </c>
      <c r="E30" s="42"/>
      <c r="F30" s="106">
        <f>SUM(F31:F32)</f>
        <v>160</v>
      </c>
      <c r="G30" s="106">
        <f>SUM(G31:G32)</f>
        <v>9.76</v>
      </c>
      <c r="H30" s="106">
        <f>SUM(H31:H32)</f>
        <v>160</v>
      </c>
      <c r="I30" s="109">
        <f t="shared" si="1"/>
        <v>100</v>
      </c>
    </row>
    <row r="31" spans="1:9" ht="51">
      <c r="A31" s="21" t="str">
        <f>'Ведомст.2017'!B33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1" s="22" t="str">
        <f>'Ведомст.2017'!D33</f>
        <v>01</v>
      </c>
      <c r="C31" s="22" t="str">
        <f>'Ведомст.2017'!E33</f>
        <v>13</v>
      </c>
      <c r="D31" s="50" t="str">
        <f>'Ведомст.2017'!F33</f>
        <v>07 0 01 22310</v>
      </c>
      <c r="E31" s="22" t="str">
        <f>'Ведомст.2017'!G33</f>
        <v>200</v>
      </c>
      <c r="F31" s="105">
        <f>'Ведомст.2017'!H33</f>
        <v>150</v>
      </c>
      <c r="G31" s="105">
        <f>'Вед.'!I32</f>
        <v>0</v>
      </c>
      <c r="H31" s="104">
        <f>F31</f>
        <v>150</v>
      </c>
      <c r="I31" s="110">
        <f t="shared" si="1"/>
        <v>100</v>
      </c>
    </row>
    <row r="32" spans="1:9" ht="38.25">
      <c r="A32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2" s="22" t="str">
        <f>'Ведомст.2017'!D34</f>
        <v>01</v>
      </c>
      <c r="C32" s="22" t="str">
        <f>'Ведомст.2017'!E34</f>
        <v>13</v>
      </c>
      <c r="D32" s="50" t="str">
        <f>'Ведомст.2017'!F34</f>
        <v>07 0 01 22310</v>
      </c>
      <c r="E32" s="22" t="str">
        <f>'Ведомст.2017'!G34</f>
        <v>800</v>
      </c>
      <c r="F32" s="105">
        <f>'Ведомст.2017'!H34</f>
        <v>10</v>
      </c>
      <c r="G32" s="105">
        <f>'Вед.'!I33</f>
        <v>9.76</v>
      </c>
      <c r="H32" s="104">
        <f>F32</f>
        <v>10</v>
      </c>
      <c r="I32" s="110">
        <f t="shared" si="1"/>
        <v>100</v>
      </c>
    </row>
    <row r="33" spans="1:9" s="39" customFormat="1" ht="15">
      <c r="A33" s="37" t="str">
        <f>'Ведомст.2017'!B35</f>
        <v>Непрограммные расходы органов местного самоуправления</v>
      </c>
      <c r="B33" s="38" t="str">
        <f>'Ведомст.2017'!D35</f>
        <v>01</v>
      </c>
      <c r="C33" s="38" t="str">
        <f>'Ведомст.2017'!E35</f>
        <v>13</v>
      </c>
      <c r="D33" s="45" t="str">
        <f>'Ведомст.2017'!F35</f>
        <v>99 </v>
      </c>
      <c r="E33" s="38"/>
      <c r="F33" s="106">
        <f aca="true" t="shared" si="4" ref="F33:H34">F34</f>
        <v>87.7</v>
      </c>
      <c r="G33" s="106">
        <f t="shared" si="4"/>
        <v>22</v>
      </c>
      <c r="H33" s="106">
        <f t="shared" si="4"/>
        <v>87.7</v>
      </c>
      <c r="I33" s="109">
        <f t="shared" si="1"/>
        <v>100</v>
      </c>
    </row>
    <row r="34" spans="1:9" s="39" customFormat="1" ht="15">
      <c r="A34" s="37" t="str">
        <f>'Ведомст.2017'!B36</f>
        <v>Иные непрограммные расходы</v>
      </c>
      <c r="B34" s="38" t="str">
        <f>'Ведомст.2017'!D36</f>
        <v>01</v>
      </c>
      <c r="C34" s="38" t="str">
        <f>'Ведомст.2017'!E36</f>
        <v>13</v>
      </c>
      <c r="D34" s="45" t="str">
        <f>'Ведомст.2017'!F36</f>
        <v>99 9</v>
      </c>
      <c r="E34" s="38"/>
      <c r="F34" s="106">
        <f t="shared" si="4"/>
        <v>87.7</v>
      </c>
      <c r="G34" s="106">
        <f t="shared" si="4"/>
        <v>22</v>
      </c>
      <c r="H34" s="106">
        <f t="shared" si="4"/>
        <v>87.7</v>
      </c>
      <c r="I34" s="109">
        <f t="shared" si="1"/>
        <v>100</v>
      </c>
    </row>
    <row r="35" spans="1:9" ht="102">
      <c r="A35" s="21" t="str">
        <f>'Ведомст.2017'!B37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5" s="10" t="str">
        <f>'Ведомст.2017'!D37</f>
        <v>01</v>
      </c>
      <c r="C35" s="10" t="str">
        <f>'Ведомст.2017'!E37</f>
        <v>13</v>
      </c>
      <c r="D35" s="46" t="str">
        <f>'Ведомст.2017'!F37</f>
        <v>99 9 00 86040</v>
      </c>
      <c r="E35" s="10" t="str">
        <f>'Ведомст.2017'!G37</f>
        <v>500</v>
      </c>
      <c r="F35" s="104">
        <f>'Ведомст.2017'!H37</f>
        <v>87.7</v>
      </c>
      <c r="G35" s="104">
        <f>'Вед.'!I36</f>
        <v>22</v>
      </c>
      <c r="H35" s="104">
        <f>F35</f>
        <v>87.7</v>
      </c>
      <c r="I35" s="110">
        <f t="shared" si="1"/>
        <v>100</v>
      </c>
    </row>
    <row r="36" spans="1:9" s="98" customFormat="1" ht="15">
      <c r="A36" s="8" t="str">
        <f>'Ведомст.2017'!B38</f>
        <v>Национальная оборона</v>
      </c>
      <c r="B36" s="19" t="str">
        <f>'Ведомст.2017'!D38</f>
        <v>02</v>
      </c>
      <c r="C36" s="19"/>
      <c r="D36" s="51"/>
      <c r="E36" s="19"/>
      <c r="F36" s="101">
        <f aca="true" t="shared" si="5" ref="F36:H39">F37</f>
        <v>318.7</v>
      </c>
      <c r="G36" s="101">
        <f t="shared" si="5"/>
        <v>79.99999999999999</v>
      </c>
      <c r="H36" s="101">
        <f t="shared" si="5"/>
        <v>318.7</v>
      </c>
      <c r="I36" s="108">
        <f t="shared" si="1"/>
        <v>100</v>
      </c>
    </row>
    <row r="37" spans="1:9" s="36" customFormat="1" ht="15">
      <c r="A37" s="34" t="str">
        <f>'Ведомст.2017'!B39</f>
        <v>Мобилизационная и вневойсковая подготовка</v>
      </c>
      <c r="B37" s="41" t="str">
        <f>'Ведомст.2017'!D39</f>
        <v>02</v>
      </c>
      <c r="C37" s="41" t="str">
        <f>'Ведомст.2017'!E39</f>
        <v>03</v>
      </c>
      <c r="D37" s="48"/>
      <c r="E37" s="41"/>
      <c r="F37" s="102">
        <f t="shared" si="5"/>
        <v>318.7</v>
      </c>
      <c r="G37" s="102">
        <f t="shared" si="5"/>
        <v>79.99999999999999</v>
      </c>
      <c r="H37" s="102">
        <f t="shared" si="5"/>
        <v>318.7</v>
      </c>
      <c r="I37" s="108">
        <f t="shared" si="1"/>
        <v>100</v>
      </c>
    </row>
    <row r="38" spans="1:9" s="39" customFormat="1" ht="38.25">
      <c r="A38" s="37" t="str">
        <f>'Ведомст.2017'!B40</f>
        <v>Муниципальная программа «Управление муниципальными финансами Ковардицкого сельского поселения Муромского района на 2016-2020 годы»</v>
      </c>
      <c r="B38" s="42" t="str">
        <f>'Ведомст.2017'!D40</f>
        <v>02</v>
      </c>
      <c r="C38" s="42" t="str">
        <f>'Ведомст.2017'!E40</f>
        <v>03</v>
      </c>
      <c r="D38" s="49" t="str">
        <f>'Ведомст.2017'!F40</f>
        <v>08</v>
      </c>
      <c r="E38" s="42"/>
      <c r="F38" s="106">
        <f t="shared" si="5"/>
        <v>318.7</v>
      </c>
      <c r="G38" s="106">
        <f t="shared" si="5"/>
        <v>79.99999999999999</v>
      </c>
      <c r="H38" s="106">
        <f t="shared" si="5"/>
        <v>318.7</v>
      </c>
      <c r="I38" s="109">
        <f t="shared" si="1"/>
        <v>100</v>
      </c>
    </row>
    <row r="39" spans="1:9" s="39" customFormat="1" ht="54" customHeight="1">
      <c r="A39" s="37" t="str">
        <f>'Ведомст.2017'!B41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 сельское поселение Муромского района»</v>
      </c>
      <c r="B39" s="42" t="str">
        <f>'Ведомст.2017'!D41</f>
        <v>02</v>
      </c>
      <c r="C39" s="42" t="str">
        <f>'Ведомст.2017'!E41</f>
        <v>03</v>
      </c>
      <c r="D39" s="49" t="str">
        <f>'Ведомст.2017'!F41</f>
        <v>08 3</v>
      </c>
      <c r="E39" s="42"/>
      <c r="F39" s="106">
        <f t="shared" si="5"/>
        <v>318.7</v>
      </c>
      <c r="G39" s="106">
        <f t="shared" si="5"/>
        <v>79.99999999999999</v>
      </c>
      <c r="H39" s="106">
        <f t="shared" si="5"/>
        <v>318.7</v>
      </c>
      <c r="I39" s="109">
        <f t="shared" si="1"/>
        <v>100</v>
      </c>
    </row>
    <row r="40" spans="1:9" s="39" customFormat="1" ht="38.25">
      <c r="A40" s="37" t="str">
        <f>'Ведомст.2017'!B42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0" s="42" t="str">
        <f>'Ведомст.2017'!D42</f>
        <v>02</v>
      </c>
      <c r="C40" s="42" t="str">
        <f>'Ведомст.2017'!E42</f>
        <v>03</v>
      </c>
      <c r="D40" s="49" t="str">
        <f>'Ведомст.2017'!F42</f>
        <v>08 3 01</v>
      </c>
      <c r="E40" s="42"/>
      <c r="F40" s="106">
        <f>SUM(F41:F42)</f>
        <v>318.7</v>
      </c>
      <c r="G40" s="106">
        <f>SUM(G41:G42)</f>
        <v>79.99999999999999</v>
      </c>
      <c r="H40" s="106">
        <f>SUM(H41:H42)</f>
        <v>318.7</v>
      </c>
      <c r="I40" s="109">
        <f t="shared" si="1"/>
        <v>100</v>
      </c>
    </row>
    <row r="41" spans="1:9" ht="71.25" customHeight="1">
      <c r="A41" s="21" t="str">
        <f>'Ведомст.2017'!B43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1" s="22" t="str">
        <f>'Ведомст.2017'!D43</f>
        <v>02</v>
      </c>
      <c r="C41" s="22" t="str">
        <f>'Ведомст.2017'!E43</f>
        <v>03</v>
      </c>
      <c r="D41" s="50" t="str">
        <f>'Ведомст.2017'!F43</f>
        <v>08 3 01 51180</v>
      </c>
      <c r="E41" s="22" t="str">
        <f>'Ведомст.2017'!G43</f>
        <v>100</v>
      </c>
      <c r="F41" s="105">
        <f>'Ведомст.2017'!H43</f>
        <v>307.3</v>
      </c>
      <c r="G41" s="105">
        <f>'Вед.'!I42</f>
        <v>73.14197999999999</v>
      </c>
      <c r="H41" s="104">
        <f>F41</f>
        <v>307.3</v>
      </c>
      <c r="I41" s="110">
        <f t="shared" si="1"/>
        <v>100</v>
      </c>
    </row>
    <row r="42" spans="1:9" ht="38.25">
      <c r="A42" s="21" t="str">
        <f>'Ведомст.2017'!B44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2" s="22" t="str">
        <f>'Ведомст.2017'!D44</f>
        <v>02</v>
      </c>
      <c r="C42" s="22" t="str">
        <f>'Ведомст.2017'!E44</f>
        <v>03</v>
      </c>
      <c r="D42" s="50" t="str">
        <f>'Ведомст.2017'!F44</f>
        <v>08 3 01 51180</v>
      </c>
      <c r="E42" s="22" t="str">
        <f>'Ведомст.2017'!G44</f>
        <v>200</v>
      </c>
      <c r="F42" s="105">
        <f>'Ведомст.2017'!H44</f>
        <v>11.4</v>
      </c>
      <c r="G42" s="105">
        <f>'Вед.'!I43</f>
        <v>6.85802</v>
      </c>
      <c r="H42" s="104">
        <f>F42</f>
        <v>11.4</v>
      </c>
      <c r="I42" s="110">
        <f t="shared" si="1"/>
        <v>100</v>
      </c>
    </row>
    <row r="43" spans="1:9" s="98" customFormat="1" ht="15">
      <c r="A43" s="8" t="str">
        <f>'Ведомст.2017'!B45</f>
        <v>Национальная безопасность и правоохранительная деятельность</v>
      </c>
      <c r="B43" s="9" t="str">
        <f>'Ведомст.2017'!D45</f>
        <v>03</v>
      </c>
      <c r="C43" s="9"/>
      <c r="D43" s="52"/>
      <c r="E43" s="9"/>
      <c r="F43" s="101">
        <f aca="true" t="shared" si="6" ref="F43:H46">F44</f>
        <v>334</v>
      </c>
      <c r="G43" s="101">
        <f t="shared" si="6"/>
        <v>39.453</v>
      </c>
      <c r="H43" s="101">
        <f t="shared" si="6"/>
        <v>334</v>
      </c>
      <c r="I43" s="108">
        <f t="shared" si="1"/>
        <v>100</v>
      </c>
    </row>
    <row r="44" spans="1:9" s="36" customFormat="1" ht="27">
      <c r="A44" s="34" t="str">
        <f>'Ведомст.2017'!B46</f>
        <v>Защита населения и территории от чрезвычайных ситуаций природного и техногенного характера, гражданская оборона</v>
      </c>
      <c r="B44" s="40" t="str">
        <f>'Ведомст.2017'!D46</f>
        <v>03</v>
      </c>
      <c r="C44" s="40" t="str">
        <f>'Ведомст.2017'!E46</f>
        <v>09</v>
      </c>
      <c r="D44" s="47"/>
      <c r="E44" s="40"/>
      <c r="F44" s="102">
        <f t="shared" si="6"/>
        <v>334</v>
      </c>
      <c r="G44" s="102">
        <f t="shared" si="6"/>
        <v>39.453</v>
      </c>
      <c r="H44" s="102">
        <f t="shared" si="6"/>
        <v>334</v>
      </c>
      <c r="I44" s="108">
        <f t="shared" si="1"/>
        <v>100</v>
      </c>
    </row>
    <row r="45" spans="1:9" s="39" customFormat="1" ht="51">
      <c r="A45" s="37" t="str">
        <f>'Ведомст.2017'!B47</f>
        <v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v>
      </c>
      <c r="B45" s="38" t="str">
        <f>'Ведомст.2017'!D47</f>
        <v>03</v>
      </c>
      <c r="C45" s="38" t="str">
        <f>'Ведомст.2017'!E47</f>
        <v>09</v>
      </c>
      <c r="D45" s="45" t="str">
        <f>'Ведомст.2017'!F47</f>
        <v>02</v>
      </c>
      <c r="E45" s="38"/>
      <c r="F45" s="106">
        <f t="shared" si="6"/>
        <v>334</v>
      </c>
      <c r="G45" s="106">
        <f t="shared" si="6"/>
        <v>39.453</v>
      </c>
      <c r="H45" s="106">
        <f t="shared" si="6"/>
        <v>334</v>
      </c>
      <c r="I45" s="109">
        <f t="shared" si="1"/>
        <v>100</v>
      </c>
    </row>
    <row r="46" spans="1:9" s="39" customFormat="1" ht="63.75">
      <c r="A46" s="37" t="str">
        <f>'Ведомст.2017'!B48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v>
      </c>
      <c r="B46" s="38" t="str">
        <f>'Ведомст.2017'!D48</f>
        <v>03</v>
      </c>
      <c r="C46" s="38" t="str">
        <f>'Ведомст.2017'!E48</f>
        <v>09</v>
      </c>
      <c r="D46" s="45" t="str">
        <f>'Ведомст.2017'!F48</f>
        <v>02 1 </v>
      </c>
      <c r="E46" s="38"/>
      <c r="F46" s="106">
        <f t="shared" si="6"/>
        <v>334</v>
      </c>
      <c r="G46" s="106">
        <f t="shared" si="6"/>
        <v>39.453</v>
      </c>
      <c r="H46" s="106">
        <f t="shared" si="6"/>
        <v>334</v>
      </c>
      <c r="I46" s="109">
        <f t="shared" si="1"/>
        <v>100</v>
      </c>
    </row>
    <row r="47" spans="1:9" s="39" customFormat="1" ht="25.5">
      <c r="A47" s="37" t="str">
        <f>'Ведомст.2017'!B49</f>
        <v>Основное мероприятие «Обеспечение условий для безопасной жизнедеятельности населения сельского поселения»</v>
      </c>
      <c r="B47" s="38" t="str">
        <f>'Ведомст.2017'!D49</f>
        <v>03</v>
      </c>
      <c r="C47" s="38" t="str">
        <f>'Ведомст.2017'!E49</f>
        <v>09</v>
      </c>
      <c r="D47" s="45" t="str">
        <f>'Ведомст.2017'!F49</f>
        <v>02 1 01</v>
      </c>
      <c r="E47" s="38"/>
      <c r="F47" s="106">
        <f>SUM(F48:F51)</f>
        <v>334</v>
      </c>
      <c r="G47" s="106">
        <f>SUM(G48:G51)</f>
        <v>39.453</v>
      </c>
      <c r="H47" s="106">
        <f>SUM(H48:H51)</f>
        <v>334</v>
      </c>
      <c r="I47" s="109">
        <f t="shared" si="1"/>
        <v>100</v>
      </c>
    </row>
    <row r="48" spans="1:9" ht="38.25">
      <c r="A48" s="21" t="str">
        <f>'Ведомст.2017'!B50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48" s="10" t="str">
        <f>'Ведомст.2017'!D50</f>
        <v>03</v>
      </c>
      <c r="C48" s="10" t="str">
        <f>'Ведомст.2017'!E50</f>
        <v>09</v>
      </c>
      <c r="D48" s="46" t="str">
        <f>'Ведомст.2017'!F50</f>
        <v>02 1 01 22730</v>
      </c>
      <c r="E48" s="10" t="str">
        <f>'Ведомст.2017'!G50</f>
        <v>200</v>
      </c>
      <c r="F48" s="104">
        <f>'Ведомст.2017'!H50</f>
        <v>196.1</v>
      </c>
      <c r="G48" s="104">
        <f>'Вед.'!I49</f>
        <v>0</v>
      </c>
      <c r="H48" s="104">
        <f>F48</f>
        <v>196.1</v>
      </c>
      <c r="I48" s="110">
        <f t="shared" si="1"/>
        <v>100</v>
      </c>
    </row>
    <row r="49" spans="1:9" ht="51">
      <c r="A49" s="21" t="str">
        <f>'Ведомст.2017'!B51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49" s="10" t="str">
        <f>'Ведомст.2017'!D51</f>
        <v>03</v>
      </c>
      <c r="C49" s="10" t="str">
        <f>'Ведомст.2017'!E51</f>
        <v>09</v>
      </c>
      <c r="D49" s="46" t="str">
        <f>'Ведомст.2017'!F51</f>
        <v>02 1 01 22740</v>
      </c>
      <c r="E49" s="10" t="str">
        <f>'Ведомст.2017'!G51</f>
        <v>200</v>
      </c>
      <c r="F49" s="104">
        <f>'Ведомст.2017'!H51</f>
        <v>60</v>
      </c>
      <c r="G49" s="104">
        <f>'Вед.'!I50</f>
        <v>31.633</v>
      </c>
      <c r="H49" s="104">
        <f>F49</f>
        <v>60</v>
      </c>
      <c r="I49" s="110">
        <f t="shared" si="1"/>
        <v>100</v>
      </c>
    </row>
    <row r="50" spans="1:9" ht="38.25">
      <c r="A50" s="21" t="str">
        <f>'Ведомст.2017'!B52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0" s="10" t="str">
        <f>'Ведомст.2017'!D52</f>
        <v>03</v>
      </c>
      <c r="C50" s="10" t="str">
        <f>'Ведомст.2017'!E52</f>
        <v>09</v>
      </c>
      <c r="D50" s="46" t="str">
        <f>'Ведомст.2017'!F52</f>
        <v>02 1 01 22750</v>
      </c>
      <c r="E50" s="10" t="str">
        <f>'Ведомст.2017'!G52</f>
        <v>200</v>
      </c>
      <c r="F50" s="104">
        <f>'Ведомст.2017'!H52</f>
        <v>70</v>
      </c>
      <c r="G50" s="104">
        <f>'Вед.'!I51</f>
        <v>0</v>
      </c>
      <c r="H50" s="104">
        <f>F50</f>
        <v>70</v>
      </c>
      <c r="I50" s="110">
        <f t="shared" si="1"/>
        <v>100</v>
      </c>
    </row>
    <row r="51" spans="1:9" ht="25.5">
      <c r="A51" s="21" t="str">
        <f>'Ведомст.2017'!B53</f>
        <v>Прочие мероприятия (Закупка товаров, работ и услуг для обеспечения государственных (муниципальных) нужд)</v>
      </c>
      <c r="B51" s="10" t="str">
        <f>'Ведомст.2017'!D53</f>
        <v>03</v>
      </c>
      <c r="C51" s="10" t="str">
        <f>'Ведомст.2017'!E53</f>
        <v>09</v>
      </c>
      <c r="D51" s="46" t="str">
        <f>'Ведомст.2017'!F53</f>
        <v>02 1 01 22770</v>
      </c>
      <c r="E51" s="10" t="str">
        <f>'Ведомст.2017'!G53</f>
        <v>200</v>
      </c>
      <c r="F51" s="104">
        <f>'Ведомст.2017'!H53</f>
        <v>7.9</v>
      </c>
      <c r="G51" s="104">
        <f>'Вед.'!I52</f>
        <v>7.82</v>
      </c>
      <c r="H51" s="104">
        <f>F51</f>
        <v>7.9</v>
      </c>
      <c r="I51" s="110">
        <f aca="true" t="shared" si="7" ref="I51:I56">H51/F51*100</f>
        <v>100</v>
      </c>
    </row>
    <row r="52" spans="1:9" s="98" customFormat="1" ht="15">
      <c r="A52" s="8" t="str">
        <f>'Ведомст.2017'!B54</f>
        <v>Национальная экономика</v>
      </c>
      <c r="B52" s="9" t="str">
        <f>'Ведомст.2017'!D54</f>
        <v>04</v>
      </c>
      <c r="C52" s="9"/>
      <c r="D52" s="52"/>
      <c r="E52" s="9"/>
      <c r="F52" s="107">
        <f aca="true" t="shared" si="8" ref="F52:H55">F53</f>
        <v>940</v>
      </c>
      <c r="G52" s="107">
        <f t="shared" si="8"/>
        <v>817.67371</v>
      </c>
      <c r="H52" s="107">
        <f t="shared" si="8"/>
        <v>940</v>
      </c>
      <c r="I52" s="108">
        <f t="shared" si="7"/>
        <v>100</v>
      </c>
    </row>
    <row r="53" spans="1:9" s="36" customFormat="1" ht="15">
      <c r="A53" s="8" t="str">
        <f>'Ведомст.2017'!B55</f>
        <v>Дорожное хозяйство (дорожные фонды)</v>
      </c>
      <c r="B53" s="9" t="str">
        <f>'Ведомст.2017'!D55</f>
        <v>04</v>
      </c>
      <c r="C53" s="9" t="str">
        <f>'Ведомст.2017'!E55</f>
        <v>09</v>
      </c>
      <c r="D53" s="47"/>
      <c r="E53" s="40"/>
      <c r="F53" s="121">
        <f t="shared" si="8"/>
        <v>940</v>
      </c>
      <c r="G53" s="121">
        <f t="shared" si="8"/>
        <v>817.67371</v>
      </c>
      <c r="H53" s="121">
        <f t="shared" si="8"/>
        <v>940</v>
      </c>
      <c r="I53" s="122">
        <f t="shared" si="7"/>
        <v>100</v>
      </c>
    </row>
    <row r="54" spans="1:9" s="39" customFormat="1" ht="25.5">
      <c r="A54" s="37" t="str">
        <f>'Ведомст.2017'!B56</f>
        <v>Муниципальная программа "Дорожное хозяйство Ковардицкого сельского поселения Муромского района на 2017-2020 годы"</v>
      </c>
      <c r="B54" s="38" t="str">
        <f>'Ведомст.2017'!D56</f>
        <v>04</v>
      </c>
      <c r="C54" s="38" t="str">
        <f>'Ведомст.2017'!E56</f>
        <v>09</v>
      </c>
      <c r="D54" s="45" t="str">
        <f>'Ведомст.2017'!F56</f>
        <v>15</v>
      </c>
      <c r="E54" s="38"/>
      <c r="F54" s="103">
        <f t="shared" si="8"/>
        <v>940</v>
      </c>
      <c r="G54" s="103">
        <f t="shared" si="8"/>
        <v>817.67371</v>
      </c>
      <c r="H54" s="103">
        <f t="shared" si="8"/>
        <v>940</v>
      </c>
      <c r="I54" s="109">
        <f t="shared" si="7"/>
        <v>100</v>
      </c>
    </row>
    <row r="55" spans="1:9" s="39" customFormat="1" ht="25.5">
      <c r="A55" s="37" t="str">
        <f>'Ведомст.2017'!B57</f>
        <v>Основное мероприятие "Содержание дорог на территории сельского поселения"</v>
      </c>
      <c r="B55" s="38" t="str">
        <f>'Ведомст.2017'!D57</f>
        <v>04</v>
      </c>
      <c r="C55" s="38" t="str">
        <f>'Ведомст.2017'!E57</f>
        <v>09</v>
      </c>
      <c r="D55" s="45" t="str">
        <f>'Ведомст.2017'!F57</f>
        <v>15 0 01</v>
      </c>
      <c r="E55" s="38"/>
      <c r="F55" s="103">
        <f t="shared" si="8"/>
        <v>940</v>
      </c>
      <c r="G55" s="103">
        <f t="shared" si="8"/>
        <v>817.67371</v>
      </c>
      <c r="H55" s="103">
        <f t="shared" si="8"/>
        <v>940</v>
      </c>
      <c r="I55" s="109">
        <f t="shared" si="7"/>
        <v>100</v>
      </c>
    </row>
    <row r="56" spans="1:9" ht="89.25">
      <c r="A56" s="21" t="str">
        <f>'Ведомст.2017'!B58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6" s="10" t="str">
        <f>'Ведомст.2017'!D58</f>
        <v>04</v>
      </c>
      <c r="C56" s="10" t="str">
        <f>'Ведомст.2017'!E58</f>
        <v>09</v>
      </c>
      <c r="D56" s="46" t="str">
        <f>'Ведомст.2017'!F58</f>
        <v>15 0 01 86050</v>
      </c>
      <c r="E56" s="10" t="str">
        <f>'Ведомст.2017'!G58</f>
        <v>200</v>
      </c>
      <c r="F56" s="104">
        <f>'Ведомст.2017'!H58</f>
        <v>940</v>
      </c>
      <c r="G56" s="104">
        <f>'Вед.'!I57</f>
        <v>817.67371</v>
      </c>
      <c r="H56" s="104">
        <f>F56</f>
        <v>940</v>
      </c>
      <c r="I56" s="110">
        <f t="shared" si="7"/>
        <v>100</v>
      </c>
    </row>
    <row r="57" spans="1:9" s="98" customFormat="1" ht="15">
      <c r="A57" s="8" t="str">
        <f>'Ведомст.2017'!B59</f>
        <v>Жилищно-коммунальное хозяйство</v>
      </c>
      <c r="B57" s="19" t="str">
        <f>'Ведомст.2017'!D59</f>
        <v>05</v>
      </c>
      <c r="C57" s="19"/>
      <c r="D57" s="53"/>
      <c r="E57" s="32"/>
      <c r="F57" s="101">
        <f>F72+F68+F58</f>
        <v>10745.1</v>
      </c>
      <c r="G57" s="101">
        <f>G72+G68+G58</f>
        <v>1428.8198499999999</v>
      </c>
      <c r="H57" s="101">
        <f>H72+H68+H58</f>
        <v>10745.1</v>
      </c>
      <c r="I57" s="108">
        <f t="shared" si="1"/>
        <v>100</v>
      </c>
    </row>
    <row r="58" spans="1:9" s="36" customFormat="1" ht="15">
      <c r="A58" s="34" t="str">
        <f>'Ведомст.2017'!B60</f>
        <v>Жилищное хозяйство</v>
      </c>
      <c r="B58" s="41" t="str">
        <f>'Ведомст.2017'!D60</f>
        <v>05</v>
      </c>
      <c r="C58" s="41" t="str">
        <f>'Ведомст.2017'!E60</f>
        <v>01</v>
      </c>
      <c r="D58" s="48"/>
      <c r="E58" s="41"/>
      <c r="F58" s="102">
        <f>F59+F63</f>
        <v>5495.5</v>
      </c>
      <c r="G58" s="102">
        <f>G59+G63</f>
        <v>6.35375</v>
      </c>
      <c r="H58" s="102">
        <f>H59+H63</f>
        <v>5495.5</v>
      </c>
      <c r="I58" s="108">
        <f t="shared" si="1"/>
        <v>100</v>
      </c>
    </row>
    <row r="59" spans="1:9" s="39" customFormat="1" ht="38.25">
      <c r="A59" s="37" t="str">
        <f>'Ведомст.2017'!B61</f>
        <v>Муниципальная программа "Обеспечение доступным и комфортным жильем населения Ковардицкого сельского поселения Муромского района на 2016-2020 годы"</v>
      </c>
      <c r="B59" s="42" t="str">
        <f>'Ведомст.2017'!D61</f>
        <v>05</v>
      </c>
      <c r="C59" s="42" t="str">
        <f>'Ведомст.2017'!E61</f>
        <v>01</v>
      </c>
      <c r="D59" s="49" t="str">
        <f>'Ведомст.2017'!F61</f>
        <v>01</v>
      </c>
      <c r="E59" s="42"/>
      <c r="F59" s="106">
        <f aca="true" t="shared" si="9" ref="F59:H60">F60</f>
        <v>5167</v>
      </c>
      <c r="G59" s="106">
        <f t="shared" si="9"/>
        <v>0</v>
      </c>
      <c r="H59" s="106">
        <f t="shared" si="9"/>
        <v>5167</v>
      </c>
      <c r="I59" s="109">
        <f t="shared" si="1"/>
        <v>100</v>
      </c>
    </row>
    <row r="60" spans="1:9" s="39" customFormat="1" ht="25.5">
      <c r="A60" s="37" t="str">
        <f>'Ведомст.2017'!B62</f>
        <v>Подпрограмма "Социальное жилье в Ковардицком сельском поселении Муромского района на 2016-2020 годы"</v>
      </c>
      <c r="B60" s="42" t="str">
        <f>'Ведомст.2017'!D62</f>
        <v>05</v>
      </c>
      <c r="C60" s="42" t="str">
        <f>'Ведомст.2017'!E62</f>
        <v>01</v>
      </c>
      <c r="D60" s="49" t="str">
        <f>'Ведомст.2017'!F62</f>
        <v>01 2 </v>
      </c>
      <c r="E60" s="42"/>
      <c r="F60" s="106">
        <f t="shared" si="9"/>
        <v>5167</v>
      </c>
      <c r="G60" s="106">
        <f t="shared" si="9"/>
        <v>0</v>
      </c>
      <c r="H60" s="106">
        <f t="shared" si="9"/>
        <v>5167</v>
      </c>
      <c r="I60" s="109">
        <f t="shared" si="1"/>
        <v>100</v>
      </c>
    </row>
    <row r="61" spans="1:9" s="39" customFormat="1" ht="25.5">
      <c r="A61" s="37" t="str">
        <f>'Ведомст.2017'!B63</f>
        <v>Основное мероприятие "Обеспечение нуждающихся граждан социальным жильем"</v>
      </c>
      <c r="B61" s="42" t="str">
        <f>'Ведомст.2017'!D63</f>
        <v>05</v>
      </c>
      <c r="C61" s="42" t="str">
        <f>'Ведомст.2017'!E63</f>
        <v>01</v>
      </c>
      <c r="D61" s="49" t="str">
        <f>'Ведомст.2017'!F63</f>
        <v>01 2 01</v>
      </c>
      <c r="E61" s="42"/>
      <c r="F61" s="106">
        <f>SUM(F62:F62)</f>
        <v>5167</v>
      </c>
      <c r="G61" s="106">
        <f>SUM(G62:G62)</f>
        <v>0</v>
      </c>
      <c r="H61" s="106">
        <f>SUM(H62:H62)</f>
        <v>5167</v>
      </c>
      <c r="I61" s="109">
        <f t="shared" si="1"/>
        <v>100</v>
      </c>
    </row>
    <row r="62" spans="1:9" ht="102">
      <c r="A62" s="21" t="str">
        <f>'Ведомст.2017'!B64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2" s="22" t="str">
        <f>'Ведомст.2017'!D64</f>
        <v>05</v>
      </c>
      <c r="C62" s="22" t="str">
        <f>'Ведомст.2017'!E64</f>
        <v>01</v>
      </c>
      <c r="D62" s="50" t="str">
        <f>'Ведомст.2017'!F64</f>
        <v>01 2 01 86040</v>
      </c>
      <c r="E62" s="22" t="str">
        <f>'Ведомст.2017'!G64</f>
        <v>500</v>
      </c>
      <c r="F62" s="105">
        <f>'Ведомст.2017'!H64</f>
        <v>5167</v>
      </c>
      <c r="G62" s="105">
        <f>'Вед.'!I63</f>
        <v>0</v>
      </c>
      <c r="H62" s="104">
        <f>F62</f>
        <v>5167</v>
      </c>
      <c r="I62" s="110">
        <f t="shared" si="1"/>
        <v>100</v>
      </c>
    </row>
    <row r="63" spans="1:9" s="39" customFormat="1" ht="38.25">
      <c r="A63" s="37" t="str">
        <f>'Ведомст.2017'!B65</f>
        <v>Муниципальная программа «Капитальный ремонт жилищного фонда Ковардицкого сельского поселения Муромского района на 2016-2020 годы»</v>
      </c>
      <c r="B63" s="42" t="str">
        <f>'Ведомст.2017'!D65</f>
        <v>05</v>
      </c>
      <c r="C63" s="42" t="str">
        <f>'Ведомст.2017'!E65</f>
        <v>01</v>
      </c>
      <c r="D63" s="49" t="str">
        <f>'Ведомст.2017'!F65</f>
        <v>12</v>
      </c>
      <c r="E63" s="42"/>
      <c r="F63" s="106">
        <f>F64</f>
        <v>328.5</v>
      </c>
      <c r="G63" s="106">
        <f>G64</f>
        <v>6.35375</v>
      </c>
      <c r="H63" s="106">
        <f>H64</f>
        <v>328.5</v>
      </c>
      <c r="I63" s="109">
        <f t="shared" si="1"/>
        <v>100</v>
      </c>
    </row>
    <row r="64" spans="1:9" s="39" customFormat="1" ht="38.25">
      <c r="A64" s="37" t="str">
        <f>'Ведомст.2017'!B66</f>
        <v>Основное мероприятие «Обеспечение  безопасного и комфортного проживания жителей многоквартирных домов сельского поселения»</v>
      </c>
      <c r="B64" s="42" t="str">
        <f>'Ведомст.2017'!D66</f>
        <v>05</v>
      </c>
      <c r="C64" s="42" t="str">
        <f>'Ведомст.2017'!E66</f>
        <v>01</v>
      </c>
      <c r="D64" s="49" t="str">
        <f>'Ведомст.2017'!F66</f>
        <v>12 0 01</v>
      </c>
      <c r="E64" s="42"/>
      <c r="F64" s="106">
        <f>SUM(F65:F67)</f>
        <v>328.5</v>
      </c>
      <c r="G64" s="106">
        <f>SUM(G65:G67)</f>
        <v>6.35375</v>
      </c>
      <c r="H64" s="106">
        <f>SUM(H65:H67)</f>
        <v>328.5</v>
      </c>
      <c r="I64" s="109">
        <f t="shared" si="1"/>
        <v>100</v>
      </c>
    </row>
    <row r="65" spans="1:9" ht="63.75">
      <c r="A65" s="21" t="str">
        <f>'Ведомст.2017'!B67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5" s="22" t="str">
        <f>'Ведомст.2017'!D67</f>
        <v>05</v>
      </c>
      <c r="C65" s="22" t="str">
        <f>'Ведомст.2017'!E67</f>
        <v>01</v>
      </c>
      <c r="D65" s="50" t="str">
        <f>'Ведомст.2017'!F67</f>
        <v>12 0 01 22320</v>
      </c>
      <c r="E65" s="22" t="str">
        <f>'Ведомст.2017'!G67</f>
        <v>200</v>
      </c>
      <c r="F65" s="105">
        <f>'Ведомст.2017'!H67</f>
        <v>197.4</v>
      </c>
      <c r="G65" s="105">
        <f>'Вед.'!I66</f>
        <v>6.35375</v>
      </c>
      <c r="H65" s="104">
        <f>F65</f>
        <v>197.4</v>
      </c>
      <c r="I65" s="110">
        <f t="shared" si="1"/>
        <v>100</v>
      </c>
    </row>
    <row r="66" spans="1:9" ht="38.25">
      <c r="A66" s="21" t="str">
        <f>'Ведомст.2017'!B68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6" s="22" t="str">
        <f>'Ведомст.2017'!D68</f>
        <v>05</v>
      </c>
      <c r="C66" s="22" t="str">
        <f>'Ведомст.2017'!E68</f>
        <v>01</v>
      </c>
      <c r="D66" s="50" t="str">
        <f>'Ведомст.2017'!F68</f>
        <v>12 0 01 22400</v>
      </c>
      <c r="E66" s="22" t="str">
        <f>'Ведомст.2017'!G68</f>
        <v>200</v>
      </c>
      <c r="F66" s="105">
        <f>'Ведомст.2017'!H68</f>
        <v>50</v>
      </c>
      <c r="G66" s="105">
        <f>'Вед.'!I67</f>
        <v>0</v>
      </c>
      <c r="H66" s="104">
        <f>F66</f>
        <v>50</v>
      </c>
      <c r="I66" s="110">
        <f t="shared" si="1"/>
        <v>100</v>
      </c>
    </row>
    <row r="67" spans="1:9" ht="38.25">
      <c r="A67" s="21" t="str">
        <f>'Ведомст.2017'!B69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67" s="22" t="str">
        <f>'Ведомст.2017'!D69</f>
        <v>05</v>
      </c>
      <c r="C67" s="22" t="str">
        <f>'Ведомст.2017'!E69</f>
        <v>01</v>
      </c>
      <c r="D67" s="50" t="str">
        <f>'Ведомст.2017'!F69</f>
        <v>12 0 01 96010</v>
      </c>
      <c r="E67" s="22" t="str">
        <f>'Ведомст.2017'!G69</f>
        <v>600</v>
      </c>
      <c r="F67" s="105">
        <f>'Ведомст.2017'!H69</f>
        <v>81.1</v>
      </c>
      <c r="G67" s="105">
        <f>'Вед.'!I68</f>
        <v>0</v>
      </c>
      <c r="H67" s="104">
        <f>F67</f>
        <v>81.1</v>
      </c>
      <c r="I67" s="110">
        <f t="shared" si="1"/>
        <v>100</v>
      </c>
    </row>
    <row r="68" spans="1:9" s="36" customFormat="1" ht="15">
      <c r="A68" s="34" t="str">
        <f>'Ведомст.2017'!B70</f>
        <v>Коммунальное хозяйство</v>
      </c>
      <c r="B68" s="41" t="str">
        <f>'Ведомст.2017'!D70</f>
        <v>05</v>
      </c>
      <c r="C68" s="41" t="str">
        <f>'Ведомст.2017'!E70</f>
        <v>02</v>
      </c>
      <c r="D68" s="48"/>
      <c r="E68" s="41"/>
      <c r="F68" s="102">
        <f>F69</f>
        <v>102</v>
      </c>
      <c r="G68" s="102">
        <f aca="true" t="shared" si="10" ref="G68:H70">G69</f>
        <v>17.2856</v>
      </c>
      <c r="H68" s="102">
        <f t="shared" si="10"/>
        <v>102</v>
      </c>
      <c r="I68" s="122">
        <f>H68/F68*100</f>
        <v>100</v>
      </c>
    </row>
    <row r="69" spans="1:9" ht="38.25">
      <c r="A69" s="21" t="str">
        <f>'Ведомст.2017'!B71</f>
        <v>Муниципальная программа «Энергосбережение и повышение энергетической эффективности в Ковардицком сельском поселении Муромского района на 2016-2020 годы»</v>
      </c>
      <c r="B69" s="22" t="str">
        <f>'Ведомст.2017'!D71</f>
        <v>05</v>
      </c>
      <c r="C69" s="22" t="str">
        <f>'Ведомст.2017'!E71</f>
        <v>02</v>
      </c>
      <c r="D69" s="50" t="str">
        <f>'Ведомст.2017'!F71</f>
        <v>06</v>
      </c>
      <c r="E69" s="22"/>
      <c r="F69" s="105">
        <f>F70</f>
        <v>102</v>
      </c>
      <c r="G69" s="105">
        <f t="shared" si="10"/>
        <v>17.2856</v>
      </c>
      <c r="H69" s="105">
        <f t="shared" si="10"/>
        <v>102</v>
      </c>
      <c r="I69" s="110">
        <f>H69/F69*100</f>
        <v>100</v>
      </c>
    </row>
    <row r="70" spans="1:9" ht="38.25">
      <c r="A70" s="21" t="str">
        <f>'Ведомст.2017'!B72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0" s="22" t="str">
        <f>'Ведомст.2017'!D72</f>
        <v>05</v>
      </c>
      <c r="C70" s="22" t="str">
        <f>'Ведомст.2017'!E72</f>
        <v>02</v>
      </c>
      <c r="D70" s="50" t="str">
        <f>'Ведомст.2017'!F72</f>
        <v>06 0 01</v>
      </c>
      <c r="E70" s="22"/>
      <c r="F70" s="105">
        <f>F71</f>
        <v>102</v>
      </c>
      <c r="G70" s="105">
        <f t="shared" si="10"/>
        <v>17.2856</v>
      </c>
      <c r="H70" s="105">
        <f t="shared" si="10"/>
        <v>102</v>
      </c>
      <c r="I70" s="110">
        <f>H70/F70*100</f>
        <v>100</v>
      </c>
    </row>
    <row r="71" spans="1:9" ht="38.25">
      <c r="A71" s="21" t="str">
        <f>'Ведомст.2017'!B73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1" s="22" t="str">
        <f>'Ведомст.2017'!D73</f>
        <v>05</v>
      </c>
      <c r="C71" s="22" t="str">
        <f>'Ведомст.2017'!E73</f>
        <v>02</v>
      </c>
      <c r="D71" s="50" t="str">
        <f>'Ведомст.2017'!F73</f>
        <v>06 0 01 22060</v>
      </c>
      <c r="E71" s="22" t="str">
        <f>'Ведомст.2017'!G73</f>
        <v>200</v>
      </c>
      <c r="F71" s="105">
        <f>'Ведомст.2017'!H73</f>
        <v>102</v>
      </c>
      <c r="G71" s="105">
        <f>'Вед.'!I72</f>
        <v>17.2856</v>
      </c>
      <c r="H71" s="104">
        <f>F71</f>
        <v>102</v>
      </c>
      <c r="I71" s="110">
        <f>H71/F71*100</f>
        <v>100</v>
      </c>
    </row>
    <row r="72" spans="1:9" s="36" customFormat="1" ht="15">
      <c r="A72" s="34" t="str">
        <f>'Ведомст.2017'!B74</f>
        <v>Благоустройство</v>
      </c>
      <c r="B72" s="41" t="str">
        <f>'Ведомст.2017'!D74</f>
        <v>05</v>
      </c>
      <c r="C72" s="41" t="str">
        <f>'Ведомст.2017'!E74</f>
        <v>03</v>
      </c>
      <c r="D72" s="48"/>
      <c r="E72" s="41"/>
      <c r="F72" s="102">
        <f aca="true" t="shared" si="11" ref="F72:H73">F73</f>
        <v>5147.6</v>
      </c>
      <c r="G72" s="102">
        <f t="shared" si="11"/>
        <v>1405.1805</v>
      </c>
      <c r="H72" s="102">
        <f t="shared" si="11"/>
        <v>5147.6</v>
      </c>
      <c r="I72" s="108">
        <f t="shared" si="1"/>
        <v>100</v>
      </c>
    </row>
    <row r="73" spans="1:9" s="39" customFormat="1" ht="38.25">
      <c r="A73" s="37" t="str">
        <f>'Ведомст.2017'!B75</f>
        <v>Муниципальная программа «Благоустройство территории Ковардицкого сельского поселения Муромского района на 2016-2020 годы»</v>
      </c>
      <c r="B73" s="42" t="str">
        <f>'Ведомст.2017'!D75</f>
        <v>05</v>
      </c>
      <c r="C73" s="42" t="str">
        <f>'Ведомст.2017'!E75</f>
        <v>03</v>
      </c>
      <c r="D73" s="49" t="str">
        <f>'Ведомст.2017'!F75</f>
        <v>11</v>
      </c>
      <c r="E73" s="42"/>
      <c r="F73" s="106">
        <f t="shared" si="11"/>
        <v>5147.6</v>
      </c>
      <c r="G73" s="106">
        <f t="shared" si="11"/>
        <v>1405.1805</v>
      </c>
      <c r="H73" s="106">
        <f t="shared" si="11"/>
        <v>5147.6</v>
      </c>
      <c r="I73" s="109">
        <f t="shared" si="1"/>
        <v>100</v>
      </c>
    </row>
    <row r="74" spans="1:9" s="39" customFormat="1" ht="25.5">
      <c r="A74" s="37" t="str">
        <f>'Ведомст.2017'!B76</f>
        <v>Основное мероприятие «Повышение уровня комфортного проживания населения сельского поселения»</v>
      </c>
      <c r="B74" s="42" t="str">
        <f>'Ведомст.2017'!D76</f>
        <v>05</v>
      </c>
      <c r="C74" s="42" t="str">
        <f>'Ведомст.2017'!E76</f>
        <v>03</v>
      </c>
      <c r="D74" s="49" t="str">
        <f>'Ведомст.2017'!F76</f>
        <v>11 0 01</v>
      </c>
      <c r="E74" s="42"/>
      <c r="F74" s="106">
        <f>SUM(F75:F80)</f>
        <v>5147.6</v>
      </c>
      <c r="G74" s="106">
        <f>SUM(G75:G80)</f>
        <v>1405.1805</v>
      </c>
      <c r="H74" s="106">
        <f>SUM(H75:H80)</f>
        <v>5147.6</v>
      </c>
      <c r="I74" s="109">
        <f t="shared" si="1"/>
        <v>100</v>
      </c>
    </row>
    <row r="75" spans="1:9" ht="51">
      <c r="A75" s="21" t="str">
        <f>'Ведомст.2017'!B77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5" s="22" t="str">
        <f>'Ведомст.2017'!D77</f>
        <v>05</v>
      </c>
      <c r="C75" s="22" t="str">
        <f>'Ведомст.2017'!E77</f>
        <v>03</v>
      </c>
      <c r="D75" s="50" t="str">
        <f>'Ведомст.2017'!F77</f>
        <v>11 0 01 22330</v>
      </c>
      <c r="E75" s="22" t="str">
        <f>'Ведомст.2017'!G77</f>
        <v>200</v>
      </c>
      <c r="F75" s="105">
        <f>'Ведомст.2017'!H77</f>
        <v>2478.1</v>
      </c>
      <c r="G75" s="105">
        <f>'Вед.'!I76</f>
        <v>1326.29532</v>
      </c>
      <c r="H75" s="104">
        <f aca="true" t="shared" si="12" ref="H75:H80">F75</f>
        <v>2478.1</v>
      </c>
      <c r="I75" s="110">
        <f t="shared" si="1"/>
        <v>100</v>
      </c>
    </row>
    <row r="76" spans="1:9" ht="25.5">
      <c r="A76" s="21" t="str">
        <f>'Ведомст.2017'!B78</f>
        <v>Расходы на ремонт памятников (Закупка товаров, работ и услуг для обеспечения государственных (муниципальных) нужд)</v>
      </c>
      <c r="B76" s="22" t="str">
        <f>'Ведомст.2017'!D78</f>
        <v>05</v>
      </c>
      <c r="C76" s="22" t="str">
        <f>'Ведомст.2017'!E78</f>
        <v>03</v>
      </c>
      <c r="D76" s="50" t="str">
        <f>'Ведомст.2017'!F78</f>
        <v>11 0 01 22340</v>
      </c>
      <c r="E76" s="22" t="str">
        <f>'Ведомст.2017'!G78</f>
        <v>200</v>
      </c>
      <c r="F76" s="105">
        <f>'Ведомст.2017'!H78</f>
        <v>129</v>
      </c>
      <c r="G76" s="105">
        <f>'Вед.'!I77</f>
        <v>9.92502</v>
      </c>
      <c r="H76" s="104">
        <f t="shared" si="12"/>
        <v>129</v>
      </c>
      <c r="I76" s="110">
        <f t="shared" si="1"/>
        <v>100</v>
      </c>
    </row>
    <row r="77" spans="1:9" ht="38.25">
      <c r="A77" s="21" t="str">
        <f>'Ведомст.2017'!B79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7" s="22" t="str">
        <f>'Ведомст.2017'!D79</f>
        <v>05</v>
      </c>
      <c r="C77" s="22" t="str">
        <f>'Ведомст.2017'!E79</f>
        <v>03</v>
      </c>
      <c r="D77" s="50" t="str">
        <f>'Ведомст.2017'!F79</f>
        <v>11 0 01 22350</v>
      </c>
      <c r="E77" s="22" t="str">
        <f>'Ведомст.2017'!G79</f>
        <v>200</v>
      </c>
      <c r="F77" s="105">
        <f>'Ведомст.2017'!H79</f>
        <v>30</v>
      </c>
      <c r="G77" s="105">
        <f>'Вед.'!I78</f>
        <v>0</v>
      </c>
      <c r="H77" s="104">
        <f t="shared" si="12"/>
        <v>30</v>
      </c>
      <c r="I77" s="110">
        <f t="shared" si="1"/>
        <v>100</v>
      </c>
    </row>
    <row r="78" spans="1:9" ht="38.25">
      <c r="A78" s="21" t="str">
        <f>'Ведомст.2017'!B80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78" s="22" t="str">
        <f>'Ведомст.2017'!D80</f>
        <v>05</v>
      </c>
      <c r="C78" s="22" t="str">
        <f>'Ведомст.2017'!E80</f>
        <v>03</v>
      </c>
      <c r="D78" s="50" t="str">
        <f>'Ведомст.2017'!F80</f>
        <v>11 0 01 22360</v>
      </c>
      <c r="E78" s="22" t="str">
        <f>'Ведомст.2017'!G80</f>
        <v>200</v>
      </c>
      <c r="F78" s="105">
        <f>'Ведомст.2017'!H80</f>
        <v>128.3</v>
      </c>
      <c r="G78" s="105">
        <f>'Вед.'!I79</f>
        <v>0</v>
      </c>
      <c r="H78" s="104">
        <f t="shared" si="12"/>
        <v>128.3</v>
      </c>
      <c r="I78" s="110">
        <f>H78/F78*100</f>
        <v>100</v>
      </c>
    </row>
    <row r="79" spans="1:9" ht="25.5">
      <c r="A79" s="21" t="str">
        <f>'Ведомст.2017'!B81</f>
        <v>Прочие мероприятия по благоустройству (Закупка товаров, работ и услуг для обеспечения государственных (муниципальных) нужд)</v>
      </c>
      <c r="B79" s="22" t="str">
        <f>'Ведомст.2017'!D81</f>
        <v>05</v>
      </c>
      <c r="C79" s="22" t="str">
        <f>'Ведомст.2017'!E81</f>
        <v>03</v>
      </c>
      <c r="D79" s="50" t="str">
        <f>'Ведомст.2017'!F81</f>
        <v>11 0 01 22370</v>
      </c>
      <c r="E79" s="22" t="str">
        <f>'Ведомст.2017'!G81</f>
        <v>200</v>
      </c>
      <c r="F79" s="105">
        <f>'Ведомст.2017'!H81</f>
        <v>441.6</v>
      </c>
      <c r="G79" s="105">
        <f>'Вед.'!I80</f>
        <v>0</v>
      </c>
      <c r="H79" s="104">
        <f t="shared" si="12"/>
        <v>441.6</v>
      </c>
      <c r="I79" s="110">
        <f t="shared" si="1"/>
        <v>100</v>
      </c>
    </row>
    <row r="80" spans="1:9" ht="38.25">
      <c r="A80" s="21" t="str">
        <f>'Ведомст.2017'!B82</f>
        <v>Мероприятия по размещению муниципального кладбища (Закупка товаров, работ и услуг для обеспечения государственных (муниципальных) нужд)</v>
      </c>
      <c r="B80" s="22" t="str">
        <f>'Ведомст.2017'!D82</f>
        <v>05</v>
      </c>
      <c r="C80" s="22" t="str">
        <f>'Ведомст.2017'!E82</f>
        <v>03</v>
      </c>
      <c r="D80" s="50" t="str">
        <f>'Ведомст.2017'!F82</f>
        <v>11 0 01 22390</v>
      </c>
      <c r="E80" s="22" t="str">
        <f>'Ведомст.2017'!G82</f>
        <v>200</v>
      </c>
      <c r="F80" s="105">
        <f>'Ведомст.2017'!H82</f>
        <v>1940.6</v>
      </c>
      <c r="G80" s="105">
        <f>'Вед.'!I81</f>
        <v>68.96016</v>
      </c>
      <c r="H80" s="104">
        <f t="shared" si="12"/>
        <v>1940.6</v>
      </c>
      <c r="I80" s="110">
        <f>H80/F80*100</f>
        <v>100</v>
      </c>
    </row>
    <row r="81" spans="1:9" s="98" customFormat="1" ht="15">
      <c r="A81" s="8" t="str">
        <f>'Ведомст.2017'!B83</f>
        <v>Охрана окружающей среды</v>
      </c>
      <c r="B81" s="19" t="str">
        <f>'Ведомст.2017'!D83</f>
        <v>06</v>
      </c>
      <c r="C81" s="19"/>
      <c r="D81" s="51"/>
      <c r="E81" s="19"/>
      <c r="F81" s="101">
        <f aca="true" t="shared" si="13" ref="F81:H84">F82</f>
        <v>116.8</v>
      </c>
      <c r="G81" s="101">
        <f t="shared" si="13"/>
        <v>0</v>
      </c>
      <c r="H81" s="101">
        <f t="shared" si="13"/>
        <v>116.8</v>
      </c>
      <c r="I81" s="108">
        <f aca="true" t="shared" si="14" ref="I81:I116">H81/F81*100</f>
        <v>100</v>
      </c>
    </row>
    <row r="82" spans="1:9" s="36" customFormat="1" ht="15">
      <c r="A82" s="34" t="str">
        <f>'Ведомст.2017'!B84</f>
        <v>Другие вопросы в области охраны окружающей среды</v>
      </c>
      <c r="B82" s="41" t="str">
        <f>'Ведомст.2017'!D84</f>
        <v>06</v>
      </c>
      <c r="C82" s="41" t="str">
        <f>'Ведомст.2017'!E84</f>
        <v>05</v>
      </c>
      <c r="D82" s="48"/>
      <c r="E82" s="41"/>
      <c r="F82" s="102">
        <f t="shared" si="13"/>
        <v>116.8</v>
      </c>
      <c r="G82" s="102">
        <f t="shared" si="13"/>
        <v>0</v>
      </c>
      <c r="H82" s="102">
        <f t="shared" si="13"/>
        <v>116.8</v>
      </c>
      <c r="I82" s="108">
        <f t="shared" si="14"/>
        <v>100</v>
      </c>
    </row>
    <row r="83" spans="1:9" s="39" customFormat="1" ht="45" customHeight="1">
      <c r="A83" s="37" t="str">
        <f>'Ведомст.2017'!B85</f>
        <v>Муниципальная программа «Охрана окружающей среды и рациональное природопользование на территории Ковардицкого сельского поселения Муромского района на 2016-2020 годы»</v>
      </c>
      <c r="B83" s="42" t="str">
        <f>'Ведомст.2017'!D85</f>
        <v>06</v>
      </c>
      <c r="C83" s="42" t="str">
        <f>'Ведомст.2017'!E85</f>
        <v>05</v>
      </c>
      <c r="D83" s="49" t="str">
        <f>'Ведомст.2017'!F85</f>
        <v>09</v>
      </c>
      <c r="E83" s="42"/>
      <c r="F83" s="106">
        <f t="shared" si="13"/>
        <v>116.8</v>
      </c>
      <c r="G83" s="106">
        <f t="shared" si="13"/>
        <v>0</v>
      </c>
      <c r="H83" s="106">
        <f t="shared" si="13"/>
        <v>116.8</v>
      </c>
      <c r="I83" s="109">
        <f t="shared" si="14"/>
        <v>100</v>
      </c>
    </row>
    <row r="84" spans="1:9" s="39" customFormat="1" ht="25.5">
      <c r="A84" s="37" t="str">
        <f>'Ведомст.2017'!B86</f>
        <v>Основное мероприятие «Обеспечение экологической безопасности на территории сельского поселения»</v>
      </c>
      <c r="B84" s="42" t="str">
        <f>'Ведомст.2017'!D86</f>
        <v>06</v>
      </c>
      <c r="C84" s="42" t="str">
        <f>'Ведомст.2017'!E86</f>
        <v>05</v>
      </c>
      <c r="D84" s="49" t="str">
        <f>'Ведомст.2017'!F86</f>
        <v>09 0 01</v>
      </c>
      <c r="E84" s="42"/>
      <c r="F84" s="106">
        <f t="shared" si="13"/>
        <v>116.8</v>
      </c>
      <c r="G84" s="106">
        <f t="shared" si="13"/>
        <v>0</v>
      </c>
      <c r="H84" s="106">
        <f t="shared" si="13"/>
        <v>116.8</v>
      </c>
      <c r="I84" s="109">
        <f t="shared" si="14"/>
        <v>100</v>
      </c>
    </row>
    <row r="85" spans="1:9" ht="38.25">
      <c r="A85" s="21" t="str">
        <f>'Ведомст.2017'!B87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5" s="22" t="str">
        <f>'Ведомст.2017'!D87</f>
        <v>06</v>
      </c>
      <c r="C85" s="22" t="str">
        <f>'Ведомст.2017'!E87</f>
        <v>05</v>
      </c>
      <c r="D85" s="50" t="str">
        <f>'Ведомст.2017'!F87</f>
        <v>09 0 01 22050</v>
      </c>
      <c r="E85" s="22" t="str">
        <f>'Ведомст.2017'!G87</f>
        <v>200</v>
      </c>
      <c r="F85" s="105">
        <f>'Ведомст.2017'!H87</f>
        <v>116.8</v>
      </c>
      <c r="G85" s="105">
        <f>'Вед.'!I86</f>
        <v>0</v>
      </c>
      <c r="H85" s="104">
        <f>F85</f>
        <v>116.8</v>
      </c>
      <c r="I85" s="110">
        <f t="shared" si="14"/>
        <v>100</v>
      </c>
    </row>
    <row r="86" spans="1:9" s="98" customFormat="1" ht="18" customHeight="1">
      <c r="A86" s="8" t="str">
        <f>'Ведомст.2017'!B118</f>
        <v>Культура, кинематография</v>
      </c>
      <c r="B86" s="19" t="str">
        <f>'Ведомст.2017'!D118</f>
        <v>08</v>
      </c>
      <c r="C86" s="19"/>
      <c r="D86" s="51"/>
      <c r="E86" s="19"/>
      <c r="F86" s="101">
        <f>F87</f>
        <v>11341.1</v>
      </c>
      <c r="G86" s="101">
        <f>G87</f>
        <v>3034.7572199999995</v>
      </c>
      <c r="H86" s="101">
        <f>H87</f>
        <v>11341.1</v>
      </c>
      <c r="I86" s="108">
        <f t="shared" si="14"/>
        <v>100</v>
      </c>
    </row>
    <row r="87" spans="1:9" s="36" customFormat="1" ht="15">
      <c r="A87" s="34" t="str">
        <f>'Ведомст.2017'!B119</f>
        <v>Культура</v>
      </c>
      <c r="B87" s="41" t="str">
        <f>'Ведомст.2017'!D119</f>
        <v>08</v>
      </c>
      <c r="C87" s="41" t="str">
        <f>'Ведомст.2017'!E119</f>
        <v>01</v>
      </c>
      <c r="D87" s="48"/>
      <c r="E87" s="41"/>
      <c r="F87" s="102">
        <f>F88+F97</f>
        <v>11341.1</v>
      </c>
      <c r="G87" s="102">
        <f>G88+G97</f>
        <v>3034.7572199999995</v>
      </c>
      <c r="H87" s="102">
        <f>H88+H97</f>
        <v>11341.1</v>
      </c>
      <c r="I87" s="108">
        <f t="shared" si="14"/>
        <v>100</v>
      </c>
    </row>
    <row r="88" spans="1:9" s="39" customFormat="1" ht="25.5">
      <c r="A88" s="37" t="str">
        <f>'Ведомст.2017'!B120</f>
        <v>Муниципальная программа «Развитие культуры Ковардицкого сельского поселения Муромского района на 2016-2020 годы»</v>
      </c>
      <c r="B88" s="42" t="str">
        <f>'Ведомст.2017'!D120</f>
        <v>08</v>
      </c>
      <c r="C88" s="42" t="str">
        <f>'Ведомст.2017'!E120</f>
        <v>01</v>
      </c>
      <c r="D88" s="49" t="str">
        <f>'Ведомст.2017'!F120</f>
        <v>03</v>
      </c>
      <c r="E88" s="42"/>
      <c r="F88" s="106">
        <f>F89</f>
        <v>11291.1</v>
      </c>
      <c r="G88" s="106">
        <f>G89</f>
        <v>3034.7572199999995</v>
      </c>
      <c r="H88" s="106">
        <f>H89</f>
        <v>11291.1</v>
      </c>
      <c r="I88" s="109">
        <f t="shared" si="14"/>
        <v>100</v>
      </c>
    </row>
    <row r="89" spans="1:9" s="39" customFormat="1" ht="15">
      <c r="A89" s="37" t="str">
        <f>'Ведомст.2017'!B121</f>
        <v>Подпрограмма «Искусство»</v>
      </c>
      <c r="B89" s="42" t="str">
        <f>'Ведомст.2017'!D121</f>
        <v>08</v>
      </c>
      <c r="C89" s="42" t="str">
        <f>'Ведомст.2017'!E121</f>
        <v>01</v>
      </c>
      <c r="D89" s="49" t="str">
        <f>'Ведомст.2017'!F121</f>
        <v>03 1</v>
      </c>
      <c r="E89" s="42"/>
      <c r="F89" s="106">
        <f>F90+F92</f>
        <v>11291.1</v>
      </c>
      <c r="G89" s="106">
        <f>G90+G92</f>
        <v>3034.7572199999995</v>
      </c>
      <c r="H89" s="106">
        <f>H90+H92</f>
        <v>11291.1</v>
      </c>
      <c r="I89" s="109">
        <f t="shared" si="14"/>
        <v>100</v>
      </c>
    </row>
    <row r="90" spans="1:9" s="39" customFormat="1" ht="51">
      <c r="A90" s="37" t="str">
        <f>'Ведомст.2017'!B122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0" s="42" t="str">
        <f>'Ведомст.2017'!D122</f>
        <v>08</v>
      </c>
      <c r="C90" s="42" t="str">
        <f>'Ведомст.2017'!E122</f>
        <v>01</v>
      </c>
      <c r="D90" s="49" t="str">
        <f>'Ведомст.2017'!F122</f>
        <v>03 1 01</v>
      </c>
      <c r="E90" s="42"/>
      <c r="F90" s="106">
        <f>F91</f>
        <v>126.1</v>
      </c>
      <c r="G90" s="106">
        <f>G91</f>
        <v>20.5</v>
      </c>
      <c r="H90" s="106">
        <f>H91</f>
        <v>126.1</v>
      </c>
      <c r="I90" s="109">
        <f t="shared" si="14"/>
        <v>100</v>
      </c>
    </row>
    <row r="91" spans="1:9" ht="89.25">
      <c r="A91" s="21" t="str">
        <f>'Ведомст.2017'!B123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1" s="22" t="str">
        <f>'Ведомст.2017'!D123</f>
        <v>08</v>
      </c>
      <c r="C91" s="22" t="str">
        <f>'Ведомст.2017'!E123</f>
        <v>01</v>
      </c>
      <c r="D91" s="50" t="str">
        <f>'Ведомст.2017'!F123</f>
        <v>03 1 01 70230</v>
      </c>
      <c r="E91" s="22" t="str">
        <f>'Ведомст.2017'!G123</f>
        <v>600</v>
      </c>
      <c r="F91" s="105">
        <f>'Ведомст.2017'!H123</f>
        <v>126.1</v>
      </c>
      <c r="G91" s="105">
        <f>'Вед.'!I122</f>
        <v>20.5</v>
      </c>
      <c r="H91" s="104">
        <f>F91</f>
        <v>126.1</v>
      </c>
      <c r="I91" s="110">
        <f t="shared" si="14"/>
        <v>100</v>
      </c>
    </row>
    <row r="92" spans="1:9" s="39" customFormat="1" ht="25.5">
      <c r="A92" s="37" t="str">
        <f>'Ведомст.2017'!B124</f>
        <v>Основное мероприятие «Обеспечение деятельности (оказание услуг) дворцов культуры, других учреждений культуры»</v>
      </c>
      <c r="B92" s="42" t="str">
        <f>'Ведомст.2017'!D124</f>
        <v>08</v>
      </c>
      <c r="C92" s="42" t="str">
        <f>'Ведомст.2017'!E124</f>
        <v>01</v>
      </c>
      <c r="D92" s="49" t="str">
        <f>'Ведомст.2017'!F124</f>
        <v>03 1 02 </v>
      </c>
      <c r="E92" s="42"/>
      <c r="F92" s="106">
        <f>SUM(F93:F96)</f>
        <v>11165</v>
      </c>
      <c r="G92" s="106">
        <f>SUM(G93:G96)</f>
        <v>3014.2572199999995</v>
      </c>
      <c r="H92" s="106">
        <f>SUM(H93:H96)</f>
        <v>11165</v>
      </c>
      <c r="I92" s="109">
        <f t="shared" si="14"/>
        <v>100</v>
      </c>
    </row>
    <row r="93" spans="1:9" s="39" customFormat="1" ht="76.5">
      <c r="A93" s="21" t="str">
        <f>'Ведомст.2017'!B125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93" s="22" t="str">
        <f>'Ведомст.2017'!D125</f>
        <v>08</v>
      </c>
      <c r="C93" s="22" t="str">
        <f>'Ведомст.2017'!E125</f>
        <v>01</v>
      </c>
      <c r="D93" s="50" t="str">
        <f>'Ведомст.2017'!F125</f>
        <v>03 1 02 70390</v>
      </c>
      <c r="E93" s="22" t="str">
        <f>'Ведомст.2017'!G125</f>
        <v>600</v>
      </c>
      <c r="F93" s="105">
        <f>'Ведомст.2017'!H125</f>
        <v>1073.2</v>
      </c>
      <c r="G93" s="105">
        <f>'Вед.'!I124</f>
        <v>358.3</v>
      </c>
      <c r="H93" s="104">
        <f>F93</f>
        <v>1073.2</v>
      </c>
      <c r="I93" s="110">
        <f>H93/F93*100</f>
        <v>100</v>
      </c>
    </row>
    <row r="94" spans="1:9" ht="76.5">
      <c r="A94" s="21" t="str">
        <f>'Ведомст.2017'!B126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94" s="22" t="str">
        <f>'Ведомст.2017'!D126</f>
        <v>08</v>
      </c>
      <c r="C94" s="22" t="str">
        <f>'Ведомст.2017'!E126</f>
        <v>01</v>
      </c>
      <c r="D94" s="50" t="str">
        <f>'Ведомст.2017'!F126</f>
        <v>03 1 02 S0390</v>
      </c>
      <c r="E94" s="22" t="str">
        <f>'Ведомст.2017'!G126</f>
        <v>600</v>
      </c>
      <c r="F94" s="105">
        <f>'Ведомст.2017'!H126</f>
        <v>56.5</v>
      </c>
      <c r="G94" s="105">
        <f>'Вед.'!I125</f>
        <v>13.6</v>
      </c>
      <c r="H94" s="104">
        <f>F94</f>
        <v>56.5</v>
      </c>
      <c r="I94" s="110">
        <f>H94/F94*100</f>
        <v>100</v>
      </c>
    </row>
    <row r="95" spans="1:9" ht="42.75" customHeight="1">
      <c r="A95" s="21" t="str">
        <f>'Ведомст.2017'!B127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5" s="22" t="str">
        <f>'Ведомст.2017'!D127</f>
        <v>08</v>
      </c>
      <c r="C95" s="22" t="str">
        <f>'Ведомст.2017'!E127</f>
        <v>01</v>
      </c>
      <c r="D95" s="50" t="str">
        <f>'Ведомст.2017'!F127</f>
        <v>03 1 02 Д0520</v>
      </c>
      <c r="E95" s="22" t="str">
        <f>'Ведомст.2017'!G127</f>
        <v>600</v>
      </c>
      <c r="F95" s="105">
        <f>'Ведомст.2017'!H127</f>
        <v>234.6</v>
      </c>
      <c r="G95" s="105">
        <f>'Вед.'!I126</f>
        <v>72.3</v>
      </c>
      <c r="H95" s="104">
        <f>F95</f>
        <v>234.6</v>
      </c>
      <c r="I95" s="110">
        <f t="shared" si="14"/>
        <v>100</v>
      </c>
    </row>
    <row r="96" spans="1:9" ht="51">
      <c r="A96" s="21" t="str">
        <f>'Ведомст.2017'!B128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96" s="22" t="str">
        <f>'Ведомст.2017'!D128</f>
        <v>08</v>
      </c>
      <c r="C96" s="22" t="str">
        <f>'Ведомст.2017'!E128</f>
        <v>01</v>
      </c>
      <c r="D96" s="50" t="str">
        <f>'Ведомст.2017'!F128</f>
        <v>03 1 02 Д0590</v>
      </c>
      <c r="E96" s="22" t="str">
        <f>'Ведомст.2017'!G128</f>
        <v>600</v>
      </c>
      <c r="F96" s="105">
        <f>'Ведомст.2017'!H128</f>
        <v>9800.7</v>
      </c>
      <c r="G96" s="105">
        <f>'Вед.'!I127</f>
        <v>2570.0572199999997</v>
      </c>
      <c r="H96" s="104">
        <f>F96</f>
        <v>9800.7</v>
      </c>
      <c r="I96" s="110">
        <f t="shared" si="14"/>
        <v>100</v>
      </c>
    </row>
    <row r="97" spans="1:9" s="39" customFormat="1" ht="15">
      <c r="A97" s="37" t="str">
        <f>'Ведомст.2017'!B90</f>
        <v>Непрограммные расходы органов местного самоуправления</v>
      </c>
      <c r="B97" s="42" t="str">
        <f>'Ведомст.2017'!D90</f>
        <v>08</v>
      </c>
      <c r="C97" s="42" t="str">
        <f>'Ведомст.2017'!E90</f>
        <v>01</v>
      </c>
      <c r="D97" s="49" t="str">
        <f>'Ведомст.2017'!F90</f>
        <v>99</v>
      </c>
      <c r="E97" s="217"/>
      <c r="F97" s="106">
        <f aca="true" t="shared" si="15" ref="F97:H98">F98</f>
        <v>50</v>
      </c>
      <c r="G97" s="106">
        <f t="shared" si="15"/>
        <v>0</v>
      </c>
      <c r="H97" s="106">
        <f t="shared" si="15"/>
        <v>50</v>
      </c>
      <c r="I97" s="109">
        <f t="shared" si="14"/>
        <v>100</v>
      </c>
    </row>
    <row r="98" spans="1:9" s="39" customFormat="1" ht="15">
      <c r="A98" s="37" t="str">
        <f>'Ведомст.2017'!B91</f>
        <v>Иные непрограммные расходы</v>
      </c>
      <c r="B98" s="42" t="str">
        <f>'Ведомст.2017'!D91</f>
        <v>08</v>
      </c>
      <c r="C98" s="42" t="str">
        <f>'Ведомст.2017'!E91</f>
        <v>01</v>
      </c>
      <c r="D98" s="49" t="str">
        <f>'Ведомст.2017'!F91</f>
        <v>99 9</v>
      </c>
      <c r="E98" s="217"/>
      <c r="F98" s="106">
        <f t="shared" si="15"/>
        <v>50</v>
      </c>
      <c r="G98" s="106">
        <f t="shared" si="15"/>
        <v>0</v>
      </c>
      <c r="H98" s="106">
        <f t="shared" si="15"/>
        <v>50</v>
      </c>
      <c r="I98" s="109">
        <f t="shared" si="14"/>
        <v>100</v>
      </c>
    </row>
    <row r="99" spans="1:9" ht="15">
      <c r="A99" s="21" t="str">
        <f>'Ведомст.2017'!B92</f>
        <v>Поддержка отрасли культуры</v>
      </c>
      <c r="B99" s="22" t="str">
        <f>'Ведомст.2017'!D92</f>
        <v>08</v>
      </c>
      <c r="C99" s="22" t="str">
        <f>'Ведомст.2017'!E92</f>
        <v>01</v>
      </c>
      <c r="D99" s="50" t="str">
        <f>'Ведомст.2017'!F92</f>
        <v>99 9 00 R5190</v>
      </c>
      <c r="E99" s="50" t="str">
        <f>'Ведомст.2017'!G92</f>
        <v>300</v>
      </c>
      <c r="F99" s="105">
        <f>'Ведомст.2017'!H92</f>
        <v>50</v>
      </c>
      <c r="G99" s="105">
        <f>'Вед.'!I91</f>
        <v>0</v>
      </c>
      <c r="H99" s="104">
        <f>F99</f>
        <v>50</v>
      </c>
      <c r="I99" s="110">
        <f t="shared" si="14"/>
        <v>100</v>
      </c>
    </row>
    <row r="100" spans="1:9" s="98" customFormat="1" ht="15">
      <c r="A100" s="8" t="str">
        <f>'Ведомст.2017'!B93</f>
        <v>Социальная политика</v>
      </c>
      <c r="B100" s="19" t="str">
        <f>'Ведомст.2017'!D93</f>
        <v>10</v>
      </c>
      <c r="C100" s="19"/>
      <c r="D100" s="51"/>
      <c r="E100" s="19"/>
      <c r="F100" s="101">
        <f aca="true" t="shared" si="16" ref="F100:H103">F101</f>
        <v>142.4</v>
      </c>
      <c r="G100" s="101">
        <f t="shared" si="16"/>
        <v>33.2214</v>
      </c>
      <c r="H100" s="101">
        <f t="shared" si="16"/>
        <v>142.4</v>
      </c>
      <c r="I100" s="108">
        <f t="shared" si="14"/>
        <v>100</v>
      </c>
    </row>
    <row r="101" spans="1:9" s="36" customFormat="1" ht="15">
      <c r="A101" s="34" t="str">
        <f>'Ведомст.2017'!B94</f>
        <v>Пенсионное обеспечение </v>
      </c>
      <c r="B101" s="41" t="str">
        <f>'Ведомст.2017'!D94</f>
        <v>10</v>
      </c>
      <c r="C101" s="41" t="str">
        <f>'Ведомст.2017'!E94</f>
        <v>01</v>
      </c>
      <c r="D101" s="48"/>
      <c r="E101" s="41"/>
      <c r="F101" s="102">
        <f t="shared" si="16"/>
        <v>142.4</v>
      </c>
      <c r="G101" s="102">
        <f t="shared" si="16"/>
        <v>33.2214</v>
      </c>
      <c r="H101" s="102">
        <f t="shared" si="16"/>
        <v>142.4</v>
      </c>
      <c r="I101" s="108">
        <f t="shared" si="14"/>
        <v>100</v>
      </c>
    </row>
    <row r="102" spans="1:9" s="39" customFormat="1" ht="15">
      <c r="A102" s="37" t="str">
        <f>'Ведомст.2017'!B95</f>
        <v>Непрограммные расходы органов местного самоуправления</v>
      </c>
      <c r="B102" s="42" t="str">
        <f>'Ведомст.2017'!D95</f>
        <v>10</v>
      </c>
      <c r="C102" s="42" t="str">
        <f>'Ведомст.2017'!E95</f>
        <v>01</v>
      </c>
      <c r="D102" s="49" t="str">
        <f>'Ведомст.2017'!F95</f>
        <v>99</v>
      </c>
      <c r="E102" s="42"/>
      <c r="F102" s="106">
        <f t="shared" si="16"/>
        <v>142.4</v>
      </c>
      <c r="G102" s="106">
        <f t="shared" si="16"/>
        <v>33.2214</v>
      </c>
      <c r="H102" s="106">
        <f t="shared" si="16"/>
        <v>142.4</v>
      </c>
      <c r="I102" s="109">
        <f t="shared" si="14"/>
        <v>100</v>
      </c>
    </row>
    <row r="103" spans="1:9" s="39" customFormat="1" ht="15">
      <c r="A103" s="37" t="str">
        <f>'Ведомст.2017'!B96</f>
        <v>Иные непрограммные расходы</v>
      </c>
      <c r="B103" s="42" t="str">
        <f>'Ведомст.2017'!D96</f>
        <v>10</v>
      </c>
      <c r="C103" s="42" t="str">
        <f>'Ведомст.2017'!E96</f>
        <v>01</v>
      </c>
      <c r="D103" s="49" t="str">
        <f>'Ведомст.2017'!F96</f>
        <v>99 9</v>
      </c>
      <c r="E103" s="42"/>
      <c r="F103" s="106">
        <f t="shared" si="16"/>
        <v>142.4</v>
      </c>
      <c r="G103" s="106">
        <f t="shared" si="16"/>
        <v>33.2214</v>
      </c>
      <c r="H103" s="106">
        <f t="shared" si="16"/>
        <v>142.4</v>
      </c>
      <c r="I103" s="109">
        <f t="shared" si="14"/>
        <v>100</v>
      </c>
    </row>
    <row r="104" spans="1:9" ht="25.5">
      <c r="A104" s="21" t="str">
        <f>'Ведомст.2017'!B97</f>
        <v>Доплата к пенсиям муниципальных служащих (Социальное обеспечение и иные выплаты населению)</v>
      </c>
      <c r="B104" s="22" t="str">
        <f>'Ведомст.2017'!D97</f>
        <v>10</v>
      </c>
      <c r="C104" s="22" t="str">
        <f>'Ведомст.2017'!E97</f>
        <v>01</v>
      </c>
      <c r="D104" s="50" t="str">
        <f>'Ведомст.2017'!F97</f>
        <v>99 9 00 11950</v>
      </c>
      <c r="E104" s="22" t="str">
        <f>'Ведомст.2017'!G97</f>
        <v>300</v>
      </c>
      <c r="F104" s="105">
        <f>'Ведомст.2017'!H97</f>
        <v>142.4</v>
      </c>
      <c r="G104" s="105">
        <f>'Вед.'!I96</f>
        <v>33.2214</v>
      </c>
      <c r="H104" s="104">
        <f>F104</f>
        <v>142.4</v>
      </c>
      <c r="I104" s="110">
        <f t="shared" si="14"/>
        <v>100</v>
      </c>
    </row>
    <row r="105" spans="1:9" s="98" customFormat="1" ht="15">
      <c r="A105" s="8" t="str">
        <f>'Ведомст.2017'!B98</f>
        <v>Физическая культура и спорт</v>
      </c>
      <c r="B105" s="19" t="str">
        <f>'Ведомст.2017'!D98</f>
        <v>11</v>
      </c>
      <c r="C105" s="19"/>
      <c r="D105" s="51"/>
      <c r="E105" s="19"/>
      <c r="F105" s="101">
        <f aca="true" t="shared" si="17" ref="F105:H109">F106</f>
        <v>10</v>
      </c>
      <c r="G105" s="101">
        <f t="shared" si="17"/>
        <v>0</v>
      </c>
      <c r="H105" s="101">
        <f t="shared" si="17"/>
        <v>10</v>
      </c>
      <c r="I105" s="108">
        <f t="shared" si="14"/>
        <v>100</v>
      </c>
    </row>
    <row r="106" spans="1:9" s="36" customFormat="1" ht="15">
      <c r="A106" s="34" t="str">
        <f>'Ведомст.2017'!B99</f>
        <v>Физическая культура</v>
      </c>
      <c r="B106" s="41" t="str">
        <f>'Ведомст.2017'!D99</f>
        <v>11</v>
      </c>
      <c r="C106" s="41" t="str">
        <f>'Ведомст.2017'!E99</f>
        <v>01</v>
      </c>
      <c r="D106" s="48"/>
      <c r="E106" s="41"/>
      <c r="F106" s="102">
        <f t="shared" si="17"/>
        <v>10</v>
      </c>
      <c r="G106" s="102">
        <f t="shared" si="17"/>
        <v>0</v>
      </c>
      <c r="H106" s="102">
        <f t="shared" si="17"/>
        <v>10</v>
      </c>
      <c r="I106" s="108">
        <f t="shared" si="14"/>
        <v>100</v>
      </c>
    </row>
    <row r="107" spans="1:9" s="39" customFormat="1" ht="38.25">
      <c r="A107" s="37" t="str">
        <f>'Ведомст.2017'!B100</f>
        <v>Муниципальная программа «Развитие физической культуры и спорта в Ковардицком сельском поселении Муромского района на 2016-2020 годы»</v>
      </c>
      <c r="B107" s="42" t="str">
        <f>'Ведомст.2017'!D100</f>
        <v>11</v>
      </c>
      <c r="C107" s="42" t="str">
        <f>'Ведомст.2017'!E100</f>
        <v>01</v>
      </c>
      <c r="D107" s="49" t="str">
        <f>'Ведомст.2017'!F100</f>
        <v>04</v>
      </c>
      <c r="E107" s="42"/>
      <c r="F107" s="106">
        <f t="shared" si="17"/>
        <v>10</v>
      </c>
      <c r="G107" s="106">
        <f t="shared" si="17"/>
        <v>0</v>
      </c>
      <c r="H107" s="106">
        <f t="shared" si="17"/>
        <v>10</v>
      </c>
      <c r="I107" s="109">
        <f t="shared" si="14"/>
        <v>100</v>
      </c>
    </row>
    <row r="108" spans="1:9" s="39" customFormat="1" ht="38.25">
      <c r="A108" s="37" t="str">
        <f>'Ведомст.2017'!B101</f>
        <v>Подпрограмма «Комплексное развитие физической культуры и спорта в муниципальном образовании Ковардицкое сельское поселение Муромского района на 2016-2020 годы»</v>
      </c>
      <c r="B108" s="42" t="str">
        <f>'Ведомст.2017'!D101</f>
        <v>11</v>
      </c>
      <c r="C108" s="42" t="str">
        <f>'Ведомст.2017'!E101</f>
        <v>01</v>
      </c>
      <c r="D108" s="49" t="str">
        <f>'Ведомст.2017'!F101</f>
        <v>04 1</v>
      </c>
      <c r="E108" s="42"/>
      <c r="F108" s="106">
        <f t="shared" si="17"/>
        <v>10</v>
      </c>
      <c r="G108" s="106">
        <f t="shared" si="17"/>
        <v>0</v>
      </c>
      <c r="H108" s="106">
        <f t="shared" si="17"/>
        <v>10</v>
      </c>
      <c r="I108" s="109">
        <f t="shared" si="14"/>
        <v>100</v>
      </c>
    </row>
    <row r="109" spans="1:9" s="39" customFormat="1" ht="25.5">
      <c r="A109" s="37" t="str">
        <f>'Ведомст.2017'!B102</f>
        <v>Основное мероприятие «Обеспечение развития физической культуры и спорта на территории сельского поселения»</v>
      </c>
      <c r="B109" s="42" t="str">
        <f>'Ведомст.2017'!D102</f>
        <v>11</v>
      </c>
      <c r="C109" s="42" t="str">
        <f>'Ведомст.2017'!E102</f>
        <v>01</v>
      </c>
      <c r="D109" s="49" t="str">
        <f>'Ведомст.2017'!F102</f>
        <v>04 1 01</v>
      </c>
      <c r="E109" s="42"/>
      <c r="F109" s="106">
        <f t="shared" si="17"/>
        <v>10</v>
      </c>
      <c r="G109" s="106">
        <f t="shared" si="17"/>
        <v>0</v>
      </c>
      <c r="H109" s="106">
        <f t="shared" si="17"/>
        <v>10</v>
      </c>
      <c r="I109" s="109">
        <f t="shared" si="14"/>
        <v>100</v>
      </c>
    </row>
    <row r="110" spans="1:9" ht="54" customHeight="1">
      <c r="A110" s="21" t="str">
        <f>'Ведомст.2017'!B103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0" s="22" t="str">
        <f>'Ведомст.2017'!D103</f>
        <v>11</v>
      </c>
      <c r="C110" s="22" t="str">
        <f>'Ведомст.2017'!E103</f>
        <v>01</v>
      </c>
      <c r="D110" s="50" t="str">
        <f>'Ведомст.2017'!F103</f>
        <v>04 1 01 22040</v>
      </c>
      <c r="E110" s="22" t="str">
        <f>'Ведомст.2017'!G103</f>
        <v>200</v>
      </c>
      <c r="F110" s="105">
        <f>'Ведомст.2017'!H103</f>
        <v>10</v>
      </c>
      <c r="G110" s="105">
        <f>'Вед.'!I102</f>
        <v>0</v>
      </c>
      <c r="H110" s="104">
        <f>F110</f>
        <v>10</v>
      </c>
      <c r="I110" s="110">
        <f t="shared" si="14"/>
        <v>100</v>
      </c>
    </row>
    <row r="111" spans="1:9" s="98" customFormat="1" ht="18" customHeight="1">
      <c r="A111" s="8" t="str">
        <f>'Ведомст.2017'!B104</f>
        <v>Средства массовой информации</v>
      </c>
      <c r="B111" s="19" t="str">
        <f>'Ведомст.2017'!D104</f>
        <v>12</v>
      </c>
      <c r="C111" s="19"/>
      <c r="D111" s="51"/>
      <c r="E111" s="19"/>
      <c r="F111" s="101">
        <f aca="true" t="shared" si="18" ref="F111:H114">F112</f>
        <v>291.4</v>
      </c>
      <c r="G111" s="101">
        <f t="shared" si="18"/>
        <v>71.224</v>
      </c>
      <c r="H111" s="101">
        <f t="shared" si="18"/>
        <v>291.4</v>
      </c>
      <c r="I111" s="108">
        <f t="shared" si="14"/>
        <v>100</v>
      </c>
    </row>
    <row r="112" spans="1:9" s="36" customFormat="1" ht="15">
      <c r="A112" s="34" t="str">
        <f>'Ведомст.2017'!B105</f>
        <v>Периодическая печать и издательства</v>
      </c>
      <c r="B112" s="41" t="str">
        <f>'Ведомст.2017'!D105</f>
        <v>12</v>
      </c>
      <c r="C112" s="41" t="str">
        <f>'Ведомст.2017'!E105</f>
        <v>02</v>
      </c>
      <c r="D112" s="48"/>
      <c r="E112" s="41"/>
      <c r="F112" s="102">
        <f t="shared" si="18"/>
        <v>291.4</v>
      </c>
      <c r="G112" s="102">
        <f t="shared" si="18"/>
        <v>71.224</v>
      </c>
      <c r="H112" s="102">
        <f t="shared" si="18"/>
        <v>291.4</v>
      </c>
      <c r="I112" s="108">
        <f t="shared" si="14"/>
        <v>100</v>
      </c>
    </row>
    <row r="113" spans="1:9" s="39" customFormat="1" ht="38.25">
      <c r="A113" s="37" t="str">
        <f>'Ведомст.2017'!B106</f>
        <v>Муниципальная программа «Развитие муниципальной службы в Ковардицком сельском поселении Муромского района на 2016-2020 годы»</v>
      </c>
      <c r="B113" s="42" t="str">
        <f>'Ведомст.2017'!D106</f>
        <v>12</v>
      </c>
      <c r="C113" s="42" t="str">
        <f>'Ведомст.2017'!E106</f>
        <v>02</v>
      </c>
      <c r="D113" s="49" t="str">
        <f>'Ведомст.2017'!F106</f>
        <v>05</v>
      </c>
      <c r="E113" s="42"/>
      <c r="F113" s="106">
        <f t="shared" si="18"/>
        <v>291.4</v>
      </c>
      <c r="G113" s="106">
        <f t="shared" si="18"/>
        <v>71.224</v>
      </c>
      <c r="H113" s="106">
        <f t="shared" si="18"/>
        <v>291.4</v>
      </c>
      <c r="I113" s="109">
        <f t="shared" si="14"/>
        <v>100</v>
      </c>
    </row>
    <row r="114" spans="1:9" s="39" customFormat="1" ht="38.25">
      <c r="A114" s="37" t="str">
        <f>'Ведомст.2017'!B107</f>
        <v>Основное мероприятие «Организация освещения нормативных правовых актов  муниципального образования в средствах массовой информации»</v>
      </c>
      <c r="B114" s="42" t="str">
        <f>'Ведомст.2017'!D107</f>
        <v>12</v>
      </c>
      <c r="C114" s="42" t="str">
        <f>'Ведомст.2017'!E107</f>
        <v>02</v>
      </c>
      <c r="D114" s="49" t="str">
        <f>'Ведомст.2017'!F107</f>
        <v>05 0 01</v>
      </c>
      <c r="E114" s="42"/>
      <c r="F114" s="106">
        <f t="shared" si="18"/>
        <v>291.4</v>
      </c>
      <c r="G114" s="106">
        <f t="shared" si="18"/>
        <v>71.224</v>
      </c>
      <c r="H114" s="106">
        <f t="shared" si="18"/>
        <v>291.4</v>
      </c>
      <c r="I114" s="109">
        <f t="shared" si="14"/>
        <v>100</v>
      </c>
    </row>
    <row r="115" spans="1:9" ht="38.25">
      <c r="A115" s="21" t="str">
        <f>'Ведомст.2017'!B108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5" s="22" t="str">
        <f>'Ведомст.2017'!D108</f>
        <v>12</v>
      </c>
      <c r="C115" s="22" t="str">
        <f>'Ведомст.2017'!E108</f>
        <v>02</v>
      </c>
      <c r="D115" s="50" t="str">
        <f>'Ведомст.2017'!F108</f>
        <v>05 0 01 22030</v>
      </c>
      <c r="E115" s="22" t="str">
        <f>'Ведомст.2017'!G108</f>
        <v>200</v>
      </c>
      <c r="F115" s="105">
        <f>'Ведомст.2017'!H108</f>
        <v>291.4</v>
      </c>
      <c r="G115" s="105">
        <f>'Вед.'!I107</f>
        <v>71.224</v>
      </c>
      <c r="H115" s="104">
        <f>F115</f>
        <v>291.4</v>
      </c>
      <c r="I115" s="110">
        <f t="shared" si="14"/>
        <v>100</v>
      </c>
    </row>
    <row r="116" spans="1:9" s="98" customFormat="1" ht="18" customHeight="1">
      <c r="A116" s="8" t="s">
        <v>52</v>
      </c>
      <c r="B116" s="32"/>
      <c r="C116" s="32"/>
      <c r="D116" s="33"/>
      <c r="E116" s="33"/>
      <c r="F116" s="107">
        <f>F6+F36+F43+F52+F57+F81+F86+F100+F105+F111</f>
        <v>36777.00000000001</v>
      </c>
      <c r="G116" s="107">
        <f>G6+G36+G43+G52+G57+G81+G86+G100+G105+G111</f>
        <v>8479.61274</v>
      </c>
      <c r="H116" s="107">
        <f>H6+H36+H43+H52+H57+H81+H86+H100+H105+H111</f>
        <v>36777.00000000001</v>
      </c>
      <c r="I116" s="108">
        <f t="shared" si="14"/>
        <v>100</v>
      </c>
    </row>
    <row r="117" spans="4:7" ht="15" customHeight="1">
      <c r="D117" s="24"/>
      <c r="E117" s="24"/>
      <c r="F117" s="195">
        <f>F116-'Ведомст.2017'!H129</f>
        <v>0</v>
      </c>
      <c r="G117" s="195">
        <f>'Вед.'!I128-Ожидаемое!G116</f>
        <v>0</v>
      </c>
    </row>
    <row r="118" spans="1:9" ht="31.5">
      <c r="A118" s="111" t="s">
        <v>185</v>
      </c>
      <c r="D118" s="24"/>
      <c r="E118" s="24"/>
      <c r="F118" s="233" t="s">
        <v>186</v>
      </c>
      <c r="G118" s="233"/>
      <c r="H118" s="233"/>
      <c r="I118" s="233"/>
    </row>
  </sheetData>
  <sheetProtection/>
  <autoFilter ref="A4:I116"/>
  <mergeCells count="5">
    <mergeCell ref="F118:I118"/>
    <mergeCell ref="E3:F3"/>
    <mergeCell ref="A1:I1"/>
    <mergeCell ref="H3:I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126" bestFit="1" customWidth="1"/>
    <col min="9" max="9" width="14.625" style="63" bestFit="1" customWidth="1"/>
    <col min="10" max="10" width="13.125" style="63" customWidth="1"/>
    <col min="11" max="16384" width="9.125" style="63" customWidth="1"/>
  </cols>
  <sheetData>
    <row r="1" spans="1:10" s="161" customFormat="1" ht="15.75">
      <c r="A1" s="11"/>
      <c r="B1" s="11"/>
      <c r="C1" s="24"/>
      <c r="D1" s="160"/>
      <c r="E1" s="160"/>
      <c r="F1" s="160"/>
      <c r="G1" s="160"/>
      <c r="H1" s="236" t="s">
        <v>190</v>
      </c>
      <c r="I1" s="236"/>
      <c r="J1" s="236"/>
    </row>
    <row r="2" spans="1:10" s="161" customFormat="1" ht="15.75">
      <c r="A2" s="11"/>
      <c r="B2" s="11"/>
      <c r="C2" s="24"/>
      <c r="D2" s="160"/>
      <c r="E2" s="160"/>
      <c r="F2" s="160"/>
      <c r="G2" s="160"/>
      <c r="H2" s="237" t="s">
        <v>193</v>
      </c>
      <c r="I2" s="237"/>
      <c r="J2" s="237"/>
    </row>
    <row r="3" spans="1:10" s="161" customFormat="1" ht="15.75">
      <c r="A3" s="11"/>
      <c r="B3" s="11"/>
      <c r="C3" s="24"/>
      <c r="D3" s="160"/>
      <c r="E3" s="160"/>
      <c r="F3" s="160"/>
      <c r="G3" s="160"/>
      <c r="H3" s="236" t="s">
        <v>194</v>
      </c>
      <c r="I3" s="236"/>
      <c r="J3" s="236"/>
    </row>
    <row r="4" spans="1:9" s="161" customFormat="1" ht="15.75">
      <c r="A4" s="11"/>
      <c r="B4" s="11"/>
      <c r="C4" s="24"/>
      <c r="D4" s="160"/>
      <c r="E4" s="162"/>
      <c r="F4" s="162"/>
      <c r="G4" s="162"/>
      <c r="H4" s="162"/>
      <c r="I4" s="13"/>
    </row>
    <row r="5" spans="1:10" s="163" customFormat="1" ht="15.75">
      <c r="A5" s="238" t="s">
        <v>229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8" s="161" customFormat="1" ht="15.75">
      <c r="A6" s="12"/>
      <c r="B6" s="12"/>
      <c r="C6" s="164"/>
      <c r="D6" s="164"/>
      <c r="E6" s="164"/>
      <c r="F6" s="165"/>
      <c r="G6" s="164"/>
      <c r="H6" s="166"/>
    </row>
    <row r="7" spans="1:10" s="161" customFormat="1" ht="15">
      <c r="A7" s="11"/>
      <c r="B7" s="11"/>
      <c r="C7" s="24"/>
      <c r="D7" s="24"/>
      <c r="E7" s="24"/>
      <c r="F7" s="167"/>
      <c r="G7" s="24"/>
      <c r="H7" s="168"/>
      <c r="I7" s="235" t="s">
        <v>195</v>
      </c>
      <c r="J7" s="235"/>
    </row>
    <row r="8" spans="1:10" s="170" customFormat="1" ht="42.75">
      <c r="A8" s="54"/>
      <c r="B8" s="68" t="s">
        <v>1</v>
      </c>
      <c r="C8" s="68" t="s">
        <v>2</v>
      </c>
      <c r="D8" s="54" t="s">
        <v>127</v>
      </c>
      <c r="E8" s="54" t="s">
        <v>128</v>
      </c>
      <c r="F8" s="54" t="s">
        <v>164</v>
      </c>
      <c r="G8" s="54" t="s">
        <v>130</v>
      </c>
      <c r="H8" s="169" t="s">
        <v>230</v>
      </c>
      <c r="I8" s="169" t="s">
        <v>228</v>
      </c>
      <c r="J8" s="169" t="s">
        <v>196</v>
      </c>
    </row>
    <row r="9" spans="1:10" ht="1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1" t="s">
        <v>180</v>
      </c>
      <c r="I9" s="1" t="s">
        <v>197</v>
      </c>
      <c r="J9" s="1" t="s">
        <v>10</v>
      </c>
    </row>
    <row r="10" spans="1:10" s="123" customFormat="1" ht="28.5">
      <c r="A10" s="54" t="s">
        <v>13</v>
      </c>
      <c r="B10" s="55" t="s">
        <v>14</v>
      </c>
      <c r="C10" s="76">
        <v>403</v>
      </c>
      <c r="D10" s="77"/>
      <c r="E10" s="77"/>
      <c r="F10" s="78"/>
      <c r="G10" s="77"/>
      <c r="H10" s="112">
        <f>H11+H108+H116</f>
        <v>36777</v>
      </c>
      <c r="I10" s="112">
        <f>I11+I108+I116</f>
        <v>8479.612739999999</v>
      </c>
      <c r="J10" s="175">
        <f aca="true" t="shared" si="0" ref="J10:J40">I10/H10*100</f>
        <v>23.056836446692223</v>
      </c>
    </row>
    <row r="11" spans="1:10" ht="15.75">
      <c r="A11" s="54" t="s">
        <v>15</v>
      </c>
      <c r="B11" s="55" t="s">
        <v>16</v>
      </c>
      <c r="C11" s="76">
        <v>403</v>
      </c>
      <c r="D11" s="77"/>
      <c r="E11" s="77"/>
      <c r="F11" s="78"/>
      <c r="G11" s="77"/>
      <c r="H11" s="112">
        <f>H12+H37+H44+H53+H58+H82+H87+H103+H92+H97</f>
        <v>15630.599999999999</v>
      </c>
      <c r="I11" s="112">
        <f>I12+I37+I44+I53+I58+I82+I87+I103+I92+I97</f>
        <v>3206.0498</v>
      </c>
      <c r="J11" s="175">
        <f t="shared" si="0"/>
        <v>20.51136744590739</v>
      </c>
    </row>
    <row r="12" spans="1:10" ht="15.75">
      <c r="A12" s="56"/>
      <c r="B12" s="55" t="s">
        <v>17</v>
      </c>
      <c r="C12" s="76">
        <v>403</v>
      </c>
      <c r="D12" s="79" t="s">
        <v>18</v>
      </c>
      <c r="E12" s="79"/>
      <c r="F12" s="80"/>
      <c r="G12" s="79"/>
      <c r="H12" s="113">
        <f>H13+H19+H24+H29</f>
        <v>2682.2</v>
      </c>
      <c r="I12" s="113">
        <f>I13+I19+I24+I29</f>
        <v>735.65784</v>
      </c>
      <c r="J12" s="175">
        <f t="shared" si="0"/>
        <v>27.427404369547386</v>
      </c>
    </row>
    <row r="13" spans="1:10" s="124" customFormat="1" ht="60">
      <c r="A13" s="4"/>
      <c r="B13" s="3" t="s">
        <v>20</v>
      </c>
      <c r="C13" s="81">
        <v>403</v>
      </c>
      <c r="D13" s="82" t="s">
        <v>18</v>
      </c>
      <c r="E13" s="82" t="s">
        <v>21</v>
      </c>
      <c r="F13" s="83"/>
      <c r="G13" s="82"/>
      <c r="H13" s="114">
        <f>H14</f>
        <v>1897.5</v>
      </c>
      <c r="I13" s="114">
        <f>I14</f>
        <v>594.6978399999999</v>
      </c>
      <c r="J13" s="173">
        <f t="shared" si="0"/>
        <v>31.341124637681155</v>
      </c>
    </row>
    <row r="14" spans="1:10" s="125" customFormat="1" ht="30">
      <c r="A14" s="59"/>
      <c r="B14" s="60" t="s">
        <v>53</v>
      </c>
      <c r="C14" s="84">
        <v>403</v>
      </c>
      <c r="D14" s="85" t="s">
        <v>18</v>
      </c>
      <c r="E14" s="85" t="s">
        <v>21</v>
      </c>
      <c r="F14" s="86" t="s">
        <v>138</v>
      </c>
      <c r="G14" s="85"/>
      <c r="H14" s="115">
        <f>H15</f>
        <v>1897.5</v>
      </c>
      <c r="I14" s="115">
        <f>I15</f>
        <v>594.6978399999999</v>
      </c>
      <c r="J14" s="174">
        <f t="shared" si="0"/>
        <v>31.341124637681155</v>
      </c>
    </row>
    <row r="15" spans="1:10" s="125" customFormat="1" ht="15.75">
      <c r="A15" s="59"/>
      <c r="B15" s="60" t="s">
        <v>54</v>
      </c>
      <c r="C15" s="84">
        <v>403</v>
      </c>
      <c r="D15" s="85" t="s">
        <v>18</v>
      </c>
      <c r="E15" s="85" t="s">
        <v>21</v>
      </c>
      <c r="F15" s="86" t="s">
        <v>139</v>
      </c>
      <c r="G15" s="85"/>
      <c r="H15" s="115">
        <f>H16+H17+H18</f>
        <v>1897.5</v>
      </c>
      <c r="I15" s="115">
        <f>I16+I17+I18</f>
        <v>594.6978399999999</v>
      </c>
      <c r="J15" s="174">
        <f t="shared" si="0"/>
        <v>31.341124637681155</v>
      </c>
    </row>
    <row r="16" spans="1:10" ht="90">
      <c r="A16" s="56"/>
      <c r="B16" s="62" t="str">
        <f>'Ведомст.2017'!B17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6" s="87">
        <f>'Ведомст.2017'!C17</f>
        <v>403</v>
      </c>
      <c r="D16" s="87" t="str">
        <f>'Ведомст.2017'!D17</f>
        <v>01</v>
      </c>
      <c r="E16" s="87" t="str">
        <f>'Ведомст.2017'!E17</f>
        <v>04</v>
      </c>
      <c r="F16" s="87" t="str">
        <f>'Ведомст.2017'!F17</f>
        <v>99 9 00 00110</v>
      </c>
      <c r="G16" s="87" t="str">
        <f>'Ведомст.2017'!G17</f>
        <v>100</v>
      </c>
      <c r="H16" s="171">
        <f>'Ведомст.2017'!H17</f>
        <v>1748.9</v>
      </c>
      <c r="I16" s="116">
        <f>449.47297+133.32487</f>
        <v>582.79784</v>
      </c>
      <c r="J16" s="172">
        <f t="shared" si="0"/>
        <v>33.32368002744582</v>
      </c>
    </row>
    <row r="17" spans="1:10" ht="30">
      <c r="A17" s="56"/>
      <c r="B17" s="62" t="str">
        <f>'Ведомст.2017'!B18</f>
        <v>Расходы на обеспечение функций муниципальных органов (Иные бюджетные ассигнования)</v>
      </c>
      <c r="C17" s="87">
        <f>'Ведомст.2017'!C18</f>
        <v>403</v>
      </c>
      <c r="D17" s="87" t="str">
        <f>'Ведомст.2017'!D18</f>
        <v>01</v>
      </c>
      <c r="E17" s="87" t="str">
        <f>'Ведомст.2017'!E18</f>
        <v>04</v>
      </c>
      <c r="F17" s="87" t="str">
        <f>'Ведомст.2017'!F18</f>
        <v>99 9 00 00190</v>
      </c>
      <c r="G17" s="87" t="str">
        <f>'Ведомст.2017'!G18</f>
        <v>200</v>
      </c>
      <c r="H17" s="171">
        <f>'Ведомст.2017'!H18</f>
        <v>101.3</v>
      </c>
      <c r="I17" s="116"/>
      <c r="J17" s="172">
        <f t="shared" si="0"/>
        <v>0</v>
      </c>
    </row>
    <row r="18" spans="1:10" ht="135">
      <c r="A18" s="56"/>
      <c r="B18" s="62" t="str">
        <f>'Ведомст.2017'!B19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18" s="87">
        <f>'Ведомст.2017'!C19</f>
        <v>403</v>
      </c>
      <c r="D18" s="87" t="str">
        <f>'Ведомст.2017'!D19</f>
        <v>01</v>
      </c>
      <c r="E18" s="87" t="str">
        <f>'Ведомст.2017'!E19</f>
        <v>04</v>
      </c>
      <c r="F18" s="87" t="str">
        <f>'Ведомст.2017'!F19</f>
        <v>99 9 00 86040</v>
      </c>
      <c r="G18" s="87" t="str">
        <f>'Ведомст.2017'!G19</f>
        <v>500</v>
      </c>
      <c r="H18" s="171">
        <f>'Ведомст.2017'!H19</f>
        <v>47.3</v>
      </c>
      <c r="I18" s="116">
        <v>11.9</v>
      </c>
      <c r="J18" s="172">
        <f t="shared" si="0"/>
        <v>25.158562367864697</v>
      </c>
    </row>
    <row r="19" spans="1:10" s="124" customFormat="1" ht="45">
      <c r="A19" s="58"/>
      <c r="B19" s="3" t="s">
        <v>22</v>
      </c>
      <c r="C19" s="81">
        <v>403</v>
      </c>
      <c r="D19" s="92" t="s">
        <v>18</v>
      </c>
      <c r="E19" s="92" t="s">
        <v>23</v>
      </c>
      <c r="F19" s="93"/>
      <c r="G19" s="92"/>
      <c r="H19" s="114">
        <f aca="true" t="shared" si="1" ref="H19:I22">H20</f>
        <v>437</v>
      </c>
      <c r="I19" s="114">
        <f t="shared" si="1"/>
        <v>109.2</v>
      </c>
      <c r="J19" s="173">
        <f t="shared" si="0"/>
        <v>24.988558352402745</v>
      </c>
    </row>
    <row r="20" spans="1:10" s="125" customFormat="1" ht="45">
      <c r="A20" s="59"/>
      <c r="B20" s="60" t="s">
        <v>63</v>
      </c>
      <c r="C20" s="84">
        <v>403</v>
      </c>
      <c r="D20" s="85" t="s">
        <v>18</v>
      </c>
      <c r="E20" s="85" t="s">
        <v>23</v>
      </c>
      <c r="F20" s="86" t="s">
        <v>40</v>
      </c>
      <c r="G20" s="85"/>
      <c r="H20" s="115">
        <f t="shared" si="1"/>
        <v>437</v>
      </c>
      <c r="I20" s="115">
        <f t="shared" si="1"/>
        <v>109.2</v>
      </c>
      <c r="J20" s="174">
        <f t="shared" si="0"/>
        <v>24.988558352402745</v>
      </c>
    </row>
    <row r="21" spans="1:10" s="125" customFormat="1" ht="45">
      <c r="A21" s="59"/>
      <c r="B21" s="60" t="s">
        <v>133</v>
      </c>
      <c r="C21" s="84">
        <v>403</v>
      </c>
      <c r="D21" s="85" t="s">
        <v>18</v>
      </c>
      <c r="E21" s="85" t="s">
        <v>23</v>
      </c>
      <c r="F21" s="86" t="s">
        <v>140</v>
      </c>
      <c r="G21" s="85"/>
      <c r="H21" s="115">
        <f t="shared" si="1"/>
        <v>437</v>
      </c>
      <c r="I21" s="115">
        <f t="shared" si="1"/>
        <v>109.2</v>
      </c>
      <c r="J21" s="174">
        <f t="shared" si="0"/>
        <v>24.988558352402745</v>
      </c>
    </row>
    <row r="22" spans="1:10" s="125" customFormat="1" ht="30">
      <c r="A22" s="59"/>
      <c r="B22" s="60" t="s">
        <v>134</v>
      </c>
      <c r="C22" s="84">
        <v>403</v>
      </c>
      <c r="D22" s="85" t="s">
        <v>18</v>
      </c>
      <c r="E22" s="85" t="s">
        <v>23</v>
      </c>
      <c r="F22" s="86" t="s">
        <v>163</v>
      </c>
      <c r="G22" s="85"/>
      <c r="H22" s="115">
        <f t="shared" si="1"/>
        <v>437</v>
      </c>
      <c r="I22" s="115">
        <f t="shared" si="1"/>
        <v>109.2</v>
      </c>
      <c r="J22" s="174">
        <f t="shared" si="0"/>
        <v>24.988558352402745</v>
      </c>
    </row>
    <row r="23" spans="1:10" ht="120">
      <c r="A23" s="1"/>
      <c r="B23" s="62" t="str">
        <f>'Ведомст.2017'!B24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C23" s="87">
        <f>'Ведомст.2017'!C24</f>
        <v>403</v>
      </c>
      <c r="D23" s="87" t="str">
        <f>'Ведомст.2017'!D24</f>
        <v>01</v>
      </c>
      <c r="E23" s="87" t="str">
        <f>'Ведомст.2017'!E24</f>
        <v>06</v>
      </c>
      <c r="F23" s="87" t="str">
        <f>'Ведомст.2017'!F24</f>
        <v>08 2 01 86010</v>
      </c>
      <c r="G23" s="87" t="str">
        <f>'Ведомст.2017'!G24</f>
        <v>500</v>
      </c>
      <c r="H23" s="171">
        <f>'Ведомст.2017'!H24</f>
        <v>437</v>
      </c>
      <c r="I23" s="116">
        <v>109.2</v>
      </c>
      <c r="J23" s="172">
        <f t="shared" si="0"/>
        <v>24.988558352402745</v>
      </c>
    </row>
    <row r="24" spans="1:10" s="124" customFormat="1" ht="15.75">
      <c r="A24" s="4"/>
      <c r="B24" s="3" t="s">
        <v>24</v>
      </c>
      <c r="C24" s="81">
        <v>403</v>
      </c>
      <c r="D24" s="82" t="s">
        <v>18</v>
      </c>
      <c r="E24" s="82" t="s">
        <v>11</v>
      </c>
      <c r="F24" s="83"/>
      <c r="G24" s="82"/>
      <c r="H24" s="114">
        <f>H25</f>
        <v>100</v>
      </c>
      <c r="I24" s="114">
        <f>I25</f>
        <v>0</v>
      </c>
      <c r="J24" s="173">
        <f t="shared" si="0"/>
        <v>0</v>
      </c>
    </row>
    <row r="25" spans="1:10" s="125" customFormat="1" ht="30">
      <c r="A25" s="59"/>
      <c r="B25" s="60" t="s">
        <v>53</v>
      </c>
      <c r="C25" s="84">
        <v>403</v>
      </c>
      <c r="D25" s="85" t="s">
        <v>18</v>
      </c>
      <c r="E25" s="85" t="s">
        <v>11</v>
      </c>
      <c r="F25" s="86" t="s">
        <v>138</v>
      </c>
      <c r="G25" s="85"/>
      <c r="H25" s="115">
        <f>H26</f>
        <v>100</v>
      </c>
      <c r="I25" s="115">
        <f>I26</f>
        <v>0</v>
      </c>
      <c r="J25" s="174">
        <f t="shared" si="0"/>
        <v>0</v>
      </c>
    </row>
    <row r="26" spans="1:10" s="125" customFormat="1" ht="15.75">
      <c r="A26" s="59"/>
      <c r="B26" s="60" t="s">
        <v>54</v>
      </c>
      <c r="C26" s="84">
        <v>403</v>
      </c>
      <c r="D26" s="85" t="s">
        <v>18</v>
      </c>
      <c r="E26" s="85" t="s">
        <v>11</v>
      </c>
      <c r="F26" s="86" t="s">
        <v>141</v>
      </c>
      <c r="G26" s="85"/>
      <c r="H26" s="115">
        <f>SUM(H27:H28)</f>
        <v>100</v>
      </c>
      <c r="I26" s="115">
        <f>SUM(I27:I28)</f>
        <v>0</v>
      </c>
      <c r="J26" s="174">
        <f t="shared" si="0"/>
        <v>0</v>
      </c>
    </row>
    <row r="27" spans="1:10" ht="30">
      <c r="A27" s="56"/>
      <c r="B27" s="62" t="str">
        <f>'Ведомст.2017'!B28</f>
        <v>Резервный фонд администрации Ковардицкого сельского поселения (Иные бюджетные ассигнования)</v>
      </c>
      <c r="C27" s="87">
        <f>'Ведомст.2017'!C28</f>
        <v>403</v>
      </c>
      <c r="D27" s="87" t="str">
        <f>'Ведомст.2017'!D28</f>
        <v>01</v>
      </c>
      <c r="E27" s="87" t="str">
        <f>'Ведомст.2017'!E28</f>
        <v>11</v>
      </c>
      <c r="F27" s="87" t="str">
        <f>'Ведомст.2017'!F28</f>
        <v>99 9 00 21300</v>
      </c>
      <c r="G27" s="87" t="str">
        <f>'Ведомст.2017'!G28</f>
        <v>800</v>
      </c>
      <c r="H27" s="171">
        <f>'Ведомст.2017'!H28</f>
        <v>50</v>
      </c>
      <c r="I27" s="116"/>
      <c r="J27" s="172">
        <f t="shared" si="0"/>
        <v>0</v>
      </c>
    </row>
    <row r="28" spans="1:10" ht="45">
      <c r="A28" s="56"/>
      <c r="B28" s="62" t="str">
        <f>'Ведомст.2017'!B29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C28" s="87">
        <f>'Ведомст.2017'!C29</f>
        <v>403</v>
      </c>
      <c r="D28" s="87" t="str">
        <f>'Ведомст.2017'!D29</f>
        <v>01</v>
      </c>
      <c r="E28" s="87" t="str">
        <f>'Ведомст.2017'!E29</f>
        <v>11</v>
      </c>
      <c r="F28" s="87" t="str">
        <f>'Ведомст.2017'!F29</f>
        <v>99 9 00 21310</v>
      </c>
      <c r="G28" s="87" t="str">
        <f>'Ведомст.2017'!G29</f>
        <v>800</v>
      </c>
      <c r="H28" s="171">
        <f>'Ведомст.2017'!H29</f>
        <v>50</v>
      </c>
      <c r="I28" s="116"/>
      <c r="J28" s="172">
        <f>I28/H28*100</f>
        <v>0</v>
      </c>
    </row>
    <row r="29" spans="1:10" s="124" customFormat="1" ht="15.75">
      <c r="A29" s="4"/>
      <c r="B29" s="3" t="s">
        <v>25</v>
      </c>
      <c r="C29" s="81">
        <v>403</v>
      </c>
      <c r="D29" s="92" t="s">
        <v>18</v>
      </c>
      <c r="E29" s="92" t="s">
        <v>26</v>
      </c>
      <c r="F29" s="93"/>
      <c r="G29" s="92"/>
      <c r="H29" s="114">
        <f>H30+H34</f>
        <v>247.7</v>
      </c>
      <c r="I29" s="114">
        <f>I30+I34</f>
        <v>31.759999999999998</v>
      </c>
      <c r="J29" s="173">
        <f t="shared" si="0"/>
        <v>12.821962050867985</v>
      </c>
    </row>
    <row r="30" spans="1:10" s="125" customFormat="1" ht="45">
      <c r="A30" s="59"/>
      <c r="B30" s="60" t="s">
        <v>60</v>
      </c>
      <c r="C30" s="84">
        <v>403</v>
      </c>
      <c r="D30" s="94" t="s">
        <v>18</v>
      </c>
      <c r="E30" s="94" t="s">
        <v>26</v>
      </c>
      <c r="F30" s="95" t="s">
        <v>137</v>
      </c>
      <c r="G30" s="94"/>
      <c r="H30" s="115">
        <f>H31</f>
        <v>160</v>
      </c>
      <c r="I30" s="115">
        <f>I31</f>
        <v>9.76</v>
      </c>
      <c r="J30" s="174">
        <f t="shared" si="0"/>
        <v>6.1</v>
      </c>
    </row>
    <row r="31" spans="1:10" s="125" customFormat="1" ht="30">
      <c r="A31" s="59"/>
      <c r="B31" s="60" t="s">
        <v>61</v>
      </c>
      <c r="C31" s="84">
        <v>403</v>
      </c>
      <c r="D31" s="94" t="s">
        <v>18</v>
      </c>
      <c r="E31" s="94" t="s">
        <v>26</v>
      </c>
      <c r="F31" s="95" t="s">
        <v>142</v>
      </c>
      <c r="G31" s="94"/>
      <c r="H31" s="115">
        <f>SUM(H32:H33)</f>
        <v>160</v>
      </c>
      <c r="I31" s="115">
        <f>SUM(I32:I33)</f>
        <v>9.76</v>
      </c>
      <c r="J31" s="174">
        <f t="shared" si="0"/>
        <v>6.1</v>
      </c>
    </row>
    <row r="32" spans="1:10" ht="60">
      <c r="A32" s="56"/>
      <c r="B32" s="62" t="str">
        <f>'Ведомст.2017'!B33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C32" s="87">
        <f>'Ведомст.2017'!C33</f>
        <v>403</v>
      </c>
      <c r="D32" s="87" t="str">
        <f>'Ведомст.2017'!D33</f>
        <v>01</v>
      </c>
      <c r="E32" s="87" t="str">
        <f>'Ведомст.2017'!E33</f>
        <v>13</v>
      </c>
      <c r="F32" s="87" t="str">
        <f>'Ведомст.2017'!F33</f>
        <v>07 0 01 22310</v>
      </c>
      <c r="G32" s="87" t="str">
        <f>'Ведомст.2017'!G33</f>
        <v>200</v>
      </c>
      <c r="H32" s="171">
        <f>'Ведомст.2017'!H33</f>
        <v>150</v>
      </c>
      <c r="I32" s="116"/>
      <c r="J32" s="172">
        <f t="shared" si="0"/>
        <v>0</v>
      </c>
    </row>
    <row r="33" spans="1:10" ht="45">
      <c r="A33" s="56"/>
      <c r="B33" s="62" t="str">
        <f>'Ведомст.2017'!B34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C33" s="87">
        <f>'Ведомст.2017'!C34</f>
        <v>403</v>
      </c>
      <c r="D33" s="87" t="str">
        <f>'Ведомст.2017'!D34</f>
        <v>01</v>
      </c>
      <c r="E33" s="87" t="str">
        <f>'Ведомст.2017'!E34</f>
        <v>13</v>
      </c>
      <c r="F33" s="87" t="str">
        <f>'Ведомст.2017'!F34</f>
        <v>07 0 01 22310</v>
      </c>
      <c r="G33" s="87" t="str">
        <f>'Ведомст.2017'!G34</f>
        <v>800</v>
      </c>
      <c r="H33" s="171">
        <f>'Ведомст.2017'!H34</f>
        <v>10</v>
      </c>
      <c r="I33" s="116">
        <v>9.76</v>
      </c>
      <c r="J33" s="172">
        <f t="shared" si="0"/>
        <v>97.6</v>
      </c>
    </row>
    <row r="34" spans="1:10" s="125" customFormat="1" ht="30">
      <c r="A34" s="61"/>
      <c r="B34" s="60" t="s">
        <v>53</v>
      </c>
      <c r="C34" s="84">
        <v>403</v>
      </c>
      <c r="D34" s="94" t="s">
        <v>18</v>
      </c>
      <c r="E34" s="94" t="s">
        <v>26</v>
      </c>
      <c r="F34" s="95" t="s">
        <v>152</v>
      </c>
      <c r="G34" s="94"/>
      <c r="H34" s="117">
        <f>H36</f>
        <v>87.7</v>
      </c>
      <c r="I34" s="117">
        <f>I36</f>
        <v>22</v>
      </c>
      <c r="J34" s="174">
        <f t="shared" si="0"/>
        <v>25.085518814139107</v>
      </c>
    </row>
    <row r="35" spans="1:10" s="125" customFormat="1" ht="15.75">
      <c r="A35" s="61"/>
      <c r="B35" s="60" t="s">
        <v>54</v>
      </c>
      <c r="C35" s="84">
        <v>403</v>
      </c>
      <c r="D35" s="94" t="s">
        <v>18</v>
      </c>
      <c r="E35" s="94" t="s">
        <v>26</v>
      </c>
      <c r="F35" s="95" t="s">
        <v>141</v>
      </c>
      <c r="G35" s="94"/>
      <c r="H35" s="117">
        <f>H36</f>
        <v>87.7</v>
      </c>
      <c r="I35" s="117">
        <f>I36</f>
        <v>22</v>
      </c>
      <c r="J35" s="174">
        <f t="shared" si="0"/>
        <v>25.085518814139107</v>
      </c>
    </row>
    <row r="36" spans="1:10" ht="135">
      <c r="A36" s="1"/>
      <c r="B36" s="62" t="str">
        <f>'Ведомст.2017'!B37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36" s="87">
        <f>'Ведомст.2017'!C37</f>
        <v>403</v>
      </c>
      <c r="D36" s="87" t="str">
        <f>'Ведомст.2017'!D37</f>
        <v>01</v>
      </c>
      <c r="E36" s="87" t="str">
        <f>'Ведомст.2017'!E37</f>
        <v>13</v>
      </c>
      <c r="F36" s="87" t="str">
        <f>'Ведомст.2017'!F37</f>
        <v>99 9 00 86040</v>
      </c>
      <c r="G36" s="87" t="str">
        <f>'Ведомст.2017'!G37</f>
        <v>500</v>
      </c>
      <c r="H36" s="171">
        <f>'Ведомст.2017'!H37</f>
        <v>87.7</v>
      </c>
      <c r="I36" s="116">
        <v>22</v>
      </c>
      <c r="J36" s="172">
        <f t="shared" si="0"/>
        <v>25.085518814139107</v>
      </c>
    </row>
    <row r="37" spans="1:10" ht="15.75">
      <c r="A37" s="59"/>
      <c r="B37" s="55" t="s">
        <v>27</v>
      </c>
      <c r="C37" s="76">
        <v>403</v>
      </c>
      <c r="D37" s="79" t="s">
        <v>19</v>
      </c>
      <c r="E37" s="79"/>
      <c r="F37" s="80"/>
      <c r="G37" s="79"/>
      <c r="H37" s="113">
        <f aca="true" t="shared" si="2" ref="H37:I40">H38</f>
        <v>318.7</v>
      </c>
      <c r="I37" s="113">
        <f t="shared" si="2"/>
        <v>79.99999999999999</v>
      </c>
      <c r="J37" s="175">
        <f t="shared" si="0"/>
        <v>25.101976780671475</v>
      </c>
    </row>
    <row r="38" spans="1:10" s="124" customFormat="1" ht="15.75">
      <c r="A38" s="4"/>
      <c r="B38" s="3" t="s">
        <v>28</v>
      </c>
      <c r="C38" s="81">
        <v>403</v>
      </c>
      <c r="D38" s="92" t="s">
        <v>19</v>
      </c>
      <c r="E38" s="92" t="s">
        <v>29</v>
      </c>
      <c r="F38" s="93"/>
      <c r="G38" s="92"/>
      <c r="H38" s="114">
        <f t="shared" si="2"/>
        <v>318.7</v>
      </c>
      <c r="I38" s="114">
        <f t="shared" si="2"/>
        <v>79.99999999999999</v>
      </c>
      <c r="J38" s="173">
        <f t="shared" si="0"/>
        <v>25.101976780671475</v>
      </c>
    </row>
    <row r="39" spans="1:10" s="125" customFormat="1" ht="45">
      <c r="A39" s="59"/>
      <c r="B39" s="60" t="s">
        <v>63</v>
      </c>
      <c r="C39" s="84">
        <v>403</v>
      </c>
      <c r="D39" s="94" t="s">
        <v>19</v>
      </c>
      <c r="E39" s="94" t="s">
        <v>29</v>
      </c>
      <c r="F39" s="95" t="s">
        <v>40</v>
      </c>
      <c r="G39" s="94"/>
      <c r="H39" s="115">
        <f t="shared" si="2"/>
        <v>318.7</v>
      </c>
      <c r="I39" s="115">
        <f t="shared" si="2"/>
        <v>79.99999999999999</v>
      </c>
      <c r="J39" s="174">
        <f t="shared" si="0"/>
        <v>25.101976780671475</v>
      </c>
    </row>
    <row r="40" spans="1:10" s="125" customFormat="1" ht="75">
      <c r="A40" s="59"/>
      <c r="B40" s="60" t="s">
        <v>64</v>
      </c>
      <c r="C40" s="84">
        <v>403</v>
      </c>
      <c r="D40" s="94" t="s">
        <v>19</v>
      </c>
      <c r="E40" s="94" t="s">
        <v>29</v>
      </c>
      <c r="F40" s="95" t="s">
        <v>143</v>
      </c>
      <c r="G40" s="94"/>
      <c r="H40" s="115">
        <f t="shared" si="2"/>
        <v>318.7</v>
      </c>
      <c r="I40" s="115">
        <f t="shared" si="2"/>
        <v>79.99999999999999</v>
      </c>
      <c r="J40" s="174">
        <f t="shared" si="0"/>
        <v>25.101976780671475</v>
      </c>
    </row>
    <row r="41" spans="1:10" s="125" customFormat="1" ht="60">
      <c r="A41" s="59"/>
      <c r="B41" s="60" t="s">
        <v>65</v>
      </c>
      <c r="C41" s="84">
        <v>403</v>
      </c>
      <c r="D41" s="94" t="s">
        <v>19</v>
      </c>
      <c r="E41" s="94" t="s">
        <v>29</v>
      </c>
      <c r="F41" s="95" t="s">
        <v>144</v>
      </c>
      <c r="G41" s="94"/>
      <c r="H41" s="115">
        <f>H42+H43</f>
        <v>318.7</v>
      </c>
      <c r="I41" s="115">
        <f>I42+I43</f>
        <v>79.99999999999999</v>
      </c>
      <c r="J41" s="174">
        <f aca="true" t="shared" si="3" ref="J41:J67">I41/H41*100</f>
        <v>25.101976780671475</v>
      </c>
    </row>
    <row r="42" spans="1:10" ht="90">
      <c r="A42" s="56"/>
      <c r="B42" s="62" t="str">
        <f>'Ведомст.2017'!B43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42" s="87">
        <f>'Ведомст.2017'!C43</f>
        <v>403</v>
      </c>
      <c r="D42" s="87" t="str">
        <f>'Ведомст.2017'!D43</f>
        <v>02</v>
      </c>
      <c r="E42" s="87" t="str">
        <f>'Ведомст.2017'!E43</f>
        <v>03</v>
      </c>
      <c r="F42" s="87" t="str">
        <f>'Ведомст.2017'!F43</f>
        <v>08 3 01 51180</v>
      </c>
      <c r="G42" s="87" t="str">
        <f>'Ведомст.2017'!G43</f>
        <v>100</v>
      </c>
      <c r="H42" s="171">
        <f>'Ведомст.2017'!H43</f>
        <v>307.3</v>
      </c>
      <c r="I42" s="116">
        <f>56.17666+16.96532</f>
        <v>73.14197999999999</v>
      </c>
      <c r="J42" s="172">
        <f t="shared" si="3"/>
        <v>23.801490400260327</v>
      </c>
    </row>
    <row r="43" spans="1:10" ht="60">
      <c r="A43" s="56"/>
      <c r="B43" s="62" t="str">
        <f>'Ведомст.2017'!B44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C43" s="87">
        <f>'Ведомст.2017'!C44</f>
        <v>403</v>
      </c>
      <c r="D43" s="87" t="str">
        <f>'Ведомст.2017'!D44</f>
        <v>02</v>
      </c>
      <c r="E43" s="87" t="str">
        <f>'Ведомст.2017'!E44</f>
        <v>03</v>
      </c>
      <c r="F43" s="87" t="str">
        <f>'Ведомст.2017'!F44</f>
        <v>08 3 01 51180</v>
      </c>
      <c r="G43" s="87" t="str">
        <f>'Ведомст.2017'!G44</f>
        <v>200</v>
      </c>
      <c r="H43" s="171">
        <f>'Ведомст.2017'!H44</f>
        <v>11.4</v>
      </c>
      <c r="I43" s="116">
        <v>6.85802</v>
      </c>
      <c r="J43" s="172">
        <f t="shared" si="3"/>
        <v>60.158070175438596</v>
      </c>
    </row>
    <row r="44" spans="1:10" ht="28.5">
      <c r="A44" s="56"/>
      <c r="B44" s="55" t="s">
        <v>30</v>
      </c>
      <c r="C44" s="76">
        <v>403</v>
      </c>
      <c r="D44" s="77" t="s">
        <v>29</v>
      </c>
      <c r="E44" s="77"/>
      <c r="F44" s="80"/>
      <c r="G44" s="79"/>
      <c r="H44" s="113">
        <f aca="true" t="shared" si="4" ref="H44:I47">H45</f>
        <v>334</v>
      </c>
      <c r="I44" s="113">
        <f t="shared" si="4"/>
        <v>39.453</v>
      </c>
      <c r="J44" s="175">
        <f t="shared" si="3"/>
        <v>11.812275449101797</v>
      </c>
    </row>
    <row r="45" spans="1:10" s="124" customFormat="1" ht="45">
      <c r="A45" s="4"/>
      <c r="B45" s="3" t="s">
        <v>31</v>
      </c>
      <c r="C45" s="81">
        <v>403</v>
      </c>
      <c r="D45" s="82" t="s">
        <v>29</v>
      </c>
      <c r="E45" s="82" t="s">
        <v>32</v>
      </c>
      <c r="F45" s="83"/>
      <c r="G45" s="82"/>
      <c r="H45" s="114">
        <f t="shared" si="4"/>
        <v>334</v>
      </c>
      <c r="I45" s="114">
        <f t="shared" si="4"/>
        <v>39.453</v>
      </c>
      <c r="J45" s="173">
        <f t="shared" si="3"/>
        <v>11.812275449101797</v>
      </c>
    </row>
    <row r="46" spans="1:10" s="125" customFormat="1" ht="75">
      <c r="A46" s="59"/>
      <c r="B46" s="60" t="s">
        <v>67</v>
      </c>
      <c r="C46" s="84">
        <v>403</v>
      </c>
      <c r="D46" s="85" t="s">
        <v>29</v>
      </c>
      <c r="E46" s="85" t="s">
        <v>32</v>
      </c>
      <c r="F46" s="86" t="s">
        <v>19</v>
      </c>
      <c r="G46" s="85"/>
      <c r="H46" s="115">
        <f t="shared" si="4"/>
        <v>334</v>
      </c>
      <c r="I46" s="115">
        <f t="shared" si="4"/>
        <v>39.453</v>
      </c>
      <c r="J46" s="174">
        <f t="shared" si="3"/>
        <v>11.812275449101797</v>
      </c>
    </row>
    <row r="47" spans="1:10" s="125" customFormat="1" ht="90">
      <c r="A47" s="59"/>
      <c r="B47" s="60" t="s">
        <v>117</v>
      </c>
      <c r="C47" s="84">
        <v>403</v>
      </c>
      <c r="D47" s="85" t="s">
        <v>29</v>
      </c>
      <c r="E47" s="85" t="s">
        <v>32</v>
      </c>
      <c r="F47" s="86" t="s">
        <v>145</v>
      </c>
      <c r="G47" s="85"/>
      <c r="H47" s="115">
        <f t="shared" si="4"/>
        <v>334</v>
      </c>
      <c r="I47" s="115">
        <f t="shared" si="4"/>
        <v>39.453</v>
      </c>
      <c r="J47" s="174">
        <f t="shared" si="3"/>
        <v>11.812275449101797</v>
      </c>
    </row>
    <row r="48" spans="1:10" s="125" customFormat="1" ht="45">
      <c r="A48" s="59"/>
      <c r="B48" s="60" t="s">
        <v>68</v>
      </c>
      <c r="C48" s="84">
        <v>403</v>
      </c>
      <c r="D48" s="85" t="s">
        <v>29</v>
      </c>
      <c r="E48" s="85" t="s">
        <v>32</v>
      </c>
      <c r="F48" s="86" t="s">
        <v>146</v>
      </c>
      <c r="G48" s="85"/>
      <c r="H48" s="115">
        <f>SUM(H49:H52)</f>
        <v>334</v>
      </c>
      <c r="I48" s="115">
        <f>SUM(I49:I52)</f>
        <v>39.453</v>
      </c>
      <c r="J48" s="174">
        <f t="shared" si="3"/>
        <v>11.812275449101797</v>
      </c>
    </row>
    <row r="49" spans="1:10" ht="45">
      <c r="A49" s="56"/>
      <c r="B49" s="62" t="str">
        <f>'Ведомст.2017'!B50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C49" s="87">
        <f>'Ведомст.2017'!C50</f>
        <v>403</v>
      </c>
      <c r="D49" s="87" t="str">
        <f>'Ведомст.2017'!D50</f>
        <v>03</v>
      </c>
      <c r="E49" s="87" t="str">
        <f>'Ведомст.2017'!E50</f>
        <v>09</v>
      </c>
      <c r="F49" s="87" t="str">
        <f>'Ведомст.2017'!F50</f>
        <v>02 1 01 22730</v>
      </c>
      <c r="G49" s="87" t="str">
        <f>'Ведомст.2017'!G50</f>
        <v>200</v>
      </c>
      <c r="H49" s="171">
        <f>'Ведомст.2017'!H50</f>
        <v>196.1</v>
      </c>
      <c r="I49" s="116"/>
      <c r="J49" s="172">
        <f t="shared" si="3"/>
        <v>0</v>
      </c>
    </row>
    <row r="50" spans="1:10" ht="60">
      <c r="A50" s="56"/>
      <c r="B50" s="62" t="str">
        <f>'Ведомст.2017'!B51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C50" s="87">
        <f>'Ведомст.2017'!C51</f>
        <v>403</v>
      </c>
      <c r="D50" s="87" t="str">
        <f>'Ведомст.2017'!D51</f>
        <v>03</v>
      </c>
      <c r="E50" s="87" t="str">
        <f>'Ведомст.2017'!E51</f>
        <v>09</v>
      </c>
      <c r="F50" s="87" t="str">
        <f>'Ведомст.2017'!F51</f>
        <v>02 1 01 22740</v>
      </c>
      <c r="G50" s="87" t="str">
        <f>'Ведомст.2017'!G51</f>
        <v>200</v>
      </c>
      <c r="H50" s="171">
        <f>'Ведомст.2017'!H51</f>
        <v>60</v>
      </c>
      <c r="I50" s="116">
        <v>31.633</v>
      </c>
      <c r="J50" s="172">
        <f t="shared" si="3"/>
        <v>52.721666666666664</v>
      </c>
    </row>
    <row r="51" spans="1:10" ht="45">
      <c r="A51" s="56"/>
      <c r="B51" s="62" t="str">
        <f>'Ведомст.2017'!B52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C51" s="87">
        <f>'Ведомст.2017'!C52</f>
        <v>403</v>
      </c>
      <c r="D51" s="87" t="str">
        <f>'Ведомст.2017'!D52</f>
        <v>03</v>
      </c>
      <c r="E51" s="87" t="str">
        <f>'Ведомст.2017'!E52</f>
        <v>09</v>
      </c>
      <c r="F51" s="87" t="str">
        <f>'Ведомст.2017'!F52</f>
        <v>02 1 01 22750</v>
      </c>
      <c r="G51" s="87" t="str">
        <f>'Ведомст.2017'!G52</f>
        <v>200</v>
      </c>
      <c r="H51" s="171">
        <f>'Ведомст.2017'!H52</f>
        <v>70</v>
      </c>
      <c r="I51" s="116"/>
      <c r="J51" s="172">
        <f t="shared" si="3"/>
        <v>0</v>
      </c>
    </row>
    <row r="52" spans="1:10" ht="30">
      <c r="A52" s="56"/>
      <c r="B52" s="62" t="str">
        <f>'Ведомст.2017'!B53</f>
        <v>Прочие мероприятия (Закупка товаров, работ и услуг для обеспечения государственных (муниципальных) нужд)</v>
      </c>
      <c r="C52" s="87">
        <f>'Ведомст.2017'!C53</f>
        <v>403</v>
      </c>
      <c r="D52" s="87" t="str">
        <f>'Ведомст.2017'!D53</f>
        <v>03</v>
      </c>
      <c r="E52" s="87" t="str">
        <f>'Ведомст.2017'!E53</f>
        <v>09</v>
      </c>
      <c r="F52" s="87" t="str">
        <f>'Ведомст.2017'!F53</f>
        <v>02 1 01 22770</v>
      </c>
      <c r="G52" s="87" t="str">
        <f>'Ведомст.2017'!G53</f>
        <v>200</v>
      </c>
      <c r="H52" s="171">
        <f>'Ведомст.2017'!H53</f>
        <v>7.9</v>
      </c>
      <c r="I52" s="116">
        <v>7.82</v>
      </c>
      <c r="J52" s="172">
        <f>I52/H52*100</f>
        <v>98.9873417721519</v>
      </c>
    </row>
    <row r="53" spans="1:10" ht="15.75">
      <c r="A53" s="56"/>
      <c r="B53" s="55" t="str">
        <f>'Ведомст.2017'!B54</f>
        <v>Национальная экономика</v>
      </c>
      <c r="C53" s="68">
        <f>'Ведомст.2017'!C54</f>
        <v>403</v>
      </c>
      <c r="D53" s="55" t="str">
        <f>'Ведомст.2017'!D54</f>
        <v>04</v>
      </c>
      <c r="E53" s="55">
        <f>'Ведомст.2017'!E54</f>
        <v>0</v>
      </c>
      <c r="F53" s="91"/>
      <c r="G53" s="90"/>
      <c r="H53" s="113">
        <f>H54</f>
        <v>940</v>
      </c>
      <c r="I53" s="113">
        <f aca="true" t="shared" si="5" ref="I53:J56">I54</f>
        <v>817.67371</v>
      </c>
      <c r="J53" s="213">
        <f t="shared" si="5"/>
        <v>86.98656489361703</v>
      </c>
    </row>
    <row r="54" spans="1:10" s="125" customFormat="1" ht="15.75">
      <c r="A54" s="59"/>
      <c r="B54" s="3" t="str">
        <f>'Ведомст.2017'!B55</f>
        <v>Дорожное хозяйство (дорожные фонды)</v>
      </c>
      <c r="C54" s="196">
        <f>'Ведомст.2017'!C55</f>
        <v>403</v>
      </c>
      <c r="D54" s="3" t="str">
        <f>'Ведомст.2017'!D55</f>
        <v>04</v>
      </c>
      <c r="E54" s="3" t="str">
        <f>'Ведомст.2017'!E55</f>
        <v>09</v>
      </c>
      <c r="F54" s="95"/>
      <c r="G54" s="94"/>
      <c r="H54" s="114">
        <f>H55</f>
        <v>940</v>
      </c>
      <c r="I54" s="114">
        <f t="shared" si="5"/>
        <v>817.67371</v>
      </c>
      <c r="J54" s="173">
        <f t="shared" si="5"/>
        <v>86.98656489361703</v>
      </c>
    </row>
    <row r="55" spans="1:10" s="125" customFormat="1" ht="45">
      <c r="A55" s="59"/>
      <c r="B55" s="60" t="str">
        <f>'Ведомст.2017'!B56</f>
        <v>Муниципальная программа "Дорожное хозяйство Ковардицкого сельского поселения Муромского района на 2017-2020 годы"</v>
      </c>
      <c r="C55" s="197">
        <f>'Ведомст.2017'!C56</f>
        <v>403</v>
      </c>
      <c r="D55" s="60" t="str">
        <f>'Ведомст.2017'!D56</f>
        <v>04</v>
      </c>
      <c r="E55" s="60" t="str">
        <f>'Ведомст.2017'!E56</f>
        <v>09</v>
      </c>
      <c r="F55" s="60" t="str">
        <f>'Ведомст.2017'!F56</f>
        <v>15</v>
      </c>
      <c r="G55" s="85"/>
      <c r="H55" s="115">
        <f>H56</f>
        <v>940</v>
      </c>
      <c r="I55" s="115">
        <f t="shared" si="5"/>
        <v>817.67371</v>
      </c>
      <c r="J55" s="174">
        <f t="shared" si="5"/>
        <v>86.98656489361703</v>
      </c>
    </row>
    <row r="56" spans="1:10" s="125" customFormat="1" ht="30">
      <c r="A56" s="59"/>
      <c r="B56" s="60" t="str">
        <f>'Ведомст.2017'!B57</f>
        <v>Основное мероприятие "Содержание дорог на территории сельского поселения"</v>
      </c>
      <c r="C56" s="197">
        <f>'Ведомст.2017'!C57</f>
        <v>403</v>
      </c>
      <c r="D56" s="60" t="str">
        <f>'Ведомст.2017'!D57</f>
        <v>04</v>
      </c>
      <c r="E56" s="60" t="str">
        <f>'Ведомст.2017'!E57</f>
        <v>09</v>
      </c>
      <c r="F56" s="60" t="str">
        <f>'Ведомст.2017'!F57</f>
        <v>15 0 01</v>
      </c>
      <c r="G56" s="85"/>
      <c r="H56" s="115">
        <f>H57</f>
        <v>940</v>
      </c>
      <c r="I56" s="115">
        <f t="shared" si="5"/>
        <v>817.67371</v>
      </c>
      <c r="J56" s="174">
        <f t="shared" si="5"/>
        <v>86.98656489361703</v>
      </c>
    </row>
    <row r="57" spans="1:10" ht="120">
      <c r="A57" s="56"/>
      <c r="B57" s="62" t="str">
        <f>'Ведомст.2017'!B58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C57" s="198">
        <f>'Ведомст.2017'!C58</f>
        <v>403</v>
      </c>
      <c r="D57" s="62" t="str">
        <f>'Ведомст.2017'!D58</f>
        <v>04</v>
      </c>
      <c r="E57" s="62" t="str">
        <f>'Ведомст.2017'!E58</f>
        <v>09</v>
      </c>
      <c r="F57" s="62" t="str">
        <f>'Ведомст.2017'!F58</f>
        <v>15 0 01 86050</v>
      </c>
      <c r="G57" s="62" t="str">
        <f>'Ведомст.2017'!G58</f>
        <v>200</v>
      </c>
      <c r="H57" s="116">
        <f>'Ведомст.2017'!H58</f>
        <v>940</v>
      </c>
      <c r="I57" s="116">
        <v>817.67371</v>
      </c>
      <c r="J57" s="172">
        <f t="shared" si="3"/>
        <v>86.98656489361703</v>
      </c>
    </row>
    <row r="58" spans="1:10" ht="15.75">
      <c r="A58" s="56"/>
      <c r="B58" s="55" t="s">
        <v>34</v>
      </c>
      <c r="C58" s="76">
        <v>403</v>
      </c>
      <c r="D58" s="79" t="s">
        <v>33</v>
      </c>
      <c r="E58" s="79"/>
      <c r="F58" s="80"/>
      <c r="G58" s="79"/>
      <c r="H58" s="113">
        <f>H59+H73+H69</f>
        <v>10745.1</v>
      </c>
      <c r="I58" s="113">
        <f>I59+I73+I69</f>
        <v>1428.8198499999999</v>
      </c>
      <c r="J58" s="175">
        <f t="shared" si="3"/>
        <v>13.297408586239307</v>
      </c>
    </row>
    <row r="59" spans="1:10" s="124" customFormat="1" ht="15.75">
      <c r="A59" s="4"/>
      <c r="B59" s="3" t="s">
        <v>35</v>
      </c>
      <c r="C59" s="81">
        <v>403</v>
      </c>
      <c r="D59" s="92" t="s">
        <v>33</v>
      </c>
      <c r="E59" s="92" t="s">
        <v>18</v>
      </c>
      <c r="F59" s="93"/>
      <c r="G59" s="92"/>
      <c r="H59" s="114">
        <f>H60+H64</f>
        <v>5495.5</v>
      </c>
      <c r="I59" s="114">
        <f>I60+I64</f>
        <v>6.35375</v>
      </c>
      <c r="J59" s="173">
        <f t="shared" si="3"/>
        <v>0.11561732326448913</v>
      </c>
    </row>
    <row r="60" spans="1:10" s="125" customFormat="1" ht="45">
      <c r="A60" s="59"/>
      <c r="B60" s="60" t="s">
        <v>71</v>
      </c>
      <c r="C60" s="84">
        <v>403</v>
      </c>
      <c r="D60" s="94" t="s">
        <v>33</v>
      </c>
      <c r="E60" s="94" t="s">
        <v>18</v>
      </c>
      <c r="F60" s="95" t="s">
        <v>18</v>
      </c>
      <c r="G60" s="94"/>
      <c r="H60" s="115">
        <f aca="true" t="shared" si="6" ref="H60:I62">H61</f>
        <v>5167</v>
      </c>
      <c r="I60" s="115">
        <f t="shared" si="6"/>
        <v>0</v>
      </c>
      <c r="J60" s="174">
        <f t="shared" si="3"/>
        <v>0</v>
      </c>
    </row>
    <row r="61" spans="1:10" s="125" customFormat="1" ht="45">
      <c r="A61" s="59"/>
      <c r="B61" s="60" t="s">
        <v>72</v>
      </c>
      <c r="C61" s="84">
        <v>403</v>
      </c>
      <c r="D61" s="94" t="s">
        <v>33</v>
      </c>
      <c r="E61" s="94" t="s">
        <v>18</v>
      </c>
      <c r="F61" s="95" t="s">
        <v>147</v>
      </c>
      <c r="G61" s="94"/>
      <c r="H61" s="115">
        <f t="shared" si="6"/>
        <v>5167</v>
      </c>
      <c r="I61" s="115">
        <f t="shared" si="6"/>
        <v>0</v>
      </c>
      <c r="J61" s="174">
        <f t="shared" si="3"/>
        <v>0</v>
      </c>
    </row>
    <row r="62" spans="1:10" s="125" customFormat="1" ht="30">
      <c r="A62" s="59"/>
      <c r="B62" s="60" t="s">
        <v>73</v>
      </c>
      <c r="C62" s="84">
        <v>403</v>
      </c>
      <c r="D62" s="94" t="s">
        <v>33</v>
      </c>
      <c r="E62" s="94" t="s">
        <v>18</v>
      </c>
      <c r="F62" s="95" t="s">
        <v>148</v>
      </c>
      <c r="G62" s="94"/>
      <c r="H62" s="115">
        <f t="shared" si="6"/>
        <v>5167</v>
      </c>
      <c r="I62" s="115">
        <f t="shared" si="6"/>
        <v>0</v>
      </c>
      <c r="J62" s="174">
        <f t="shared" si="3"/>
        <v>0</v>
      </c>
    </row>
    <row r="63" spans="1:10" ht="135">
      <c r="A63" s="56"/>
      <c r="B63" s="62" t="str">
        <f>'Ведомст.2017'!B64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63" s="87">
        <f>'Ведомст.2017'!C64</f>
        <v>403</v>
      </c>
      <c r="D63" s="87" t="str">
        <f>'Ведомст.2017'!D64</f>
        <v>05</v>
      </c>
      <c r="E63" s="87" t="str">
        <f>'Ведомст.2017'!E64</f>
        <v>01</v>
      </c>
      <c r="F63" s="87" t="str">
        <f>'Ведомст.2017'!F64</f>
        <v>01 2 01 86040</v>
      </c>
      <c r="G63" s="87" t="str">
        <f>'Ведомст.2017'!G64</f>
        <v>500</v>
      </c>
      <c r="H63" s="171">
        <f>'Ведомст.2017'!H64</f>
        <v>5167</v>
      </c>
      <c r="I63" s="116"/>
      <c r="J63" s="172">
        <f t="shared" si="3"/>
        <v>0</v>
      </c>
    </row>
    <row r="64" spans="1:10" s="125" customFormat="1" ht="45">
      <c r="A64" s="59"/>
      <c r="B64" s="60" t="s">
        <v>74</v>
      </c>
      <c r="C64" s="84">
        <v>403</v>
      </c>
      <c r="D64" s="94" t="s">
        <v>33</v>
      </c>
      <c r="E64" s="94" t="s">
        <v>18</v>
      </c>
      <c r="F64" s="95" t="s">
        <v>12</v>
      </c>
      <c r="G64" s="94"/>
      <c r="H64" s="115">
        <f>H65</f>
        <v>328.5</v>
      </c>
      <c r="I64" s="115">
        <f>I65</f>
        <v>6.35375</v>
      </c>
      <c r="J64" s="174">
        <f t="shared" si="3"/>
        <v>1.9341704718417045</v>
      </c>
    </row>
    <row r="65" spans="1:10" s="125" customFormat="1" ht="45">
      <c r="A65" s="59"/>
      <c r="B65" s="60" t="s">
        <v>75</v>
      </c>
      <c r="C65" s="84">
        <v>403</v>
      </c>
      <c r="D65" s="94" t="s">
        <v>33</v>
      </c>
      <c r="E65" s="94" t="s">
        <v>18</v>
      </c>
      <c r="F65" s="95" t="s">
        <v>149</v>
      </c>
      <c r="G65" s="94"/>
      <c r="H65" s="115">
        <f>SUM(H66:H68)</f>
        <v>328.5</v>
      </c>
      <c r="I65" s="115">
        <f>SUM(I66:I68)</f>
        <v>6.35375</v>
      </c>
      <c r="J65" s="174">
        <f t="shared" si="3"/>
        <v>1.9341704718417045</v>
      </c>
    </row>
    <row r="66" spans="1:10" ht="75">
      <c r="A66" s="56"/>
      <c r="B66" s="62" t="str">
        <f>'Ведомст.2017'!B67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C66" s="87">
        <f>'Ведомст.2017'!C67</f>
        <v>403</v>
      </c>
      <c r="D66" s="87" t="str">
        <f>'Ведомст.2017'!D67</f>
        <v>05</v>
      </c>
      <c r="E66" s="87" t="str">
        <f>'Ведомст.2017'!E67</f>
        <v>01</v>
      </c>
      <c r="F66" s="87" t="str">
        <f>'Ведомст.2017'!F67</f>
        <v>12 0 01 22320</v>
      </c>
      <c r="G66" s="87" t="str">
        <f>'Ведомст.2017'!G67</f>
        <v>200</v>
      </c>
      <c r="H66" s="171">
        <f>'Ведомст.2017'!H67</f>
        <v>197.4</v>
      </c>
      <c r="I66" s="116">
        <v>6.35375</v>
      </c>
      <c r="J66" s="172">
        <f t="shared" si="3"/>
        <v>3.2187183383991895</v>
      </c>
    </row>
    <row r="67" spans="1:10" ht="45">
      <c r="A67" s="56"/>
      <c r="B67" s="62" t="str">
        <f>'Ведомст.2017'!B68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C67" s="87">
        <f>'Ведомст.2017'!C68</f>
        <v>403</v>
      </c>
      <c r="D67" s="87" t="str">
        <f>'Ведомст.2017'!D68</f>
        <v>05</v>
      </c>
      <c r="E67" s="87" t="str">
        <f>'Ведомст.2017'!E68</f>
        <v>01</v>
      </c>
      <c r="F67" s="87" t="str">
        <f>'Ведомст.2017'!F68</f>
        <v>12 0 01 22400</v>
      </c>
      <c r="G67" s="87" t="str">
        <f>'Ведомст.2017'!G68</f>
        <v>200</v>
      </c>
      <c r="H67" s="171">
        <f>'Ведомст.2017'!H68</f>
        <v>50</v>
      </c>
      <c r="I67" s="116"/>
      <c r="J67" s="172">
        <f t="shared" si="3"/>
        <v>0</v>
      </c>
    </row>
    <row r="68" spans="1:10" ht="60">
      <c r="A68" s="56"/>
      <c r="B68" s="62" t="str">
        <f>'Ведомст.2017'!B69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C68" s="87">
        <f>'Ведомст.2017'!C69</f>
        <v>403</v>
      </c>
      <c r="D68" s="87" t="str">
        <f>'Ведомст.2017'!D69</f>
        <v>05</v>
      </c>
      <c r="E68" s="87" t="str">
        <f>'Ведомст.2017'!E69</f>
        <v>01</v>
      </c>
      <c r="F68" s="87" t="str">
        <f>'Ведомст.2017'!F69</f>
        <v>12 0 01 96010</v>
      </c>
      <c r="G68" s="87" t="str">
        <f>'Ведомст.2017'!G69</f>
        <v>600</v>
      </c>
      <c r="H68" s="171">
        <f>'Ведомст.2017'!H69</f>
        <v>81.1</v>
      </c>
      <c r="I68" s="116"/>
      <c r="J68" s="172">
        <f aca="true" t="shared" si="7" ref="J68:J99">I68/H68*100</f>
        <v>0</v>
      </c>
    </row>
    <row r="69" spans="1:10" s="124" customFormat="1" ht="15.75">
      <c r="A69" s="4"/>
      <c r="B69" s="3" t="s">
        <v>189</v>
      </c>
      <c r="C69" s="81">
        <v>403</v>
      </c>
      <c r="D69" s="92" t="s">
        <v>33</v>
      </c>
      <c r="E69" s="92" t="s">
        <v>19</v>
      </c>
      <c r="F69" s="93"/>
      <c r="G69" s="92"/>
      <c r="H69" s="114">
        <f aca="true" t="shared" si="8" ref="H69:I71">H70</f>
        <v>102</v>
      </c>
      <c r="I69" s="114">
        <f t="shared" si="8"/>
        <v>17.2856</v>
      </c>
      <c r="J69" s="173">
        <f t="shared" si="7"/>
        <v>16.946666666666665</v>
      </c>
    </row>
    <row r="70" spans="1:10" ht="60">
      <c r="A70" s="56"/>
      <c r="B70" s="60" t="s">
        <v>84</v>
      </c>
      <c r="C70" s="84">
        <v>403</v>
      </c>
      <c r="D70" s="94" t="s">
        <v>33</v>
      </c>
      <c r="E70" s="94" t="s">
        <v>19</v>
      </c>
      <c r="F70" s="95" t="s">
        <v>23</v>
      </c>
      <c r="G70" s="94"/>
      <c r="H70" s="115">
        <f t="shared" si="8"/>
        <v>102</v>
      </c>
      <c r="I70" s="115">
        <f t="shared" si="8"/>
        <v>17.2856</v>
      </c>
      <c r="J70" s="174">
        <f t="shared" si="7"/>
        <v>16.946666666666665</v>
      </c>
    </row>
    <row r="71" spans="1:10" ht="45">
      <c r="A71" s="56"/>
      <c r="B71" s="60" t="s">
        <v>85</v>
      </c>
      <c r="C71" s="84">
        <v>403</v>
      </c>
      <c r="D71" s="94" t="s">
        <v>33</v>
      </c>
      <c r="E71" s="94" t="s">
        <v>19</v>
      </c>
      <c r="F71" s="95" t="s">
        <v>151</v>
      </c>
      <c r="G71" s="94"/>
      <c r="H71" s="115">
        <f t="shared" si="8"/>
        <v>102</v>
      </c>
      <c r="I71" s="115">
        <f t="shared" si="8"/>
        <v>17.2856</v>
      </c>
      <c r="J71" s="174">
        <f t="shared" si="7"/>
        <v>16.946666666666665</v>
      </c>
    </row>
    <row r="72" spans="1:10" ht="60">
      <c r="A72" s="56"/>
      <c r="B72" s="62" t="str">
        <f>'Ведомст.2017'!B73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C72" s="87">
        <f>'Ведомст.2017'!C73</f>
        <v>403</v>
      </c>
      <c r="D72" s="87" t="str">
        <f>'Ведомст.2017'!D73</f>
        <v>05</v>
      </c>
      <c r="E72" s="87" t="str">
        <f>'Ведомст.2017'!E73</f>
        <v>02</v>
      </c>
      <c r="F72" s="87" t="str">
        <f>'Ведомст.2017'!F73</f>
        <v>06 0 01 22060</v>
      </c>
      <c r="G72" s="87" t="str">
        <f>'Ведомст.2017'!G73</f>
        <v>200</v>
      </c>
      <c r="H72" s="171">
        <f>'Ведомст.2017'!H73</f>
        <v>102</v>
      </c>
      <c r="I72" s="116">
        <v>17.2856</v>
      </c>
      <c r="J72" s="172">
        <f t="shared" si="7"/>
        <v>16.946666666666665</v>
      </c>
    </row>
    <row r="73" spans="1:10" s="124" customFormat="1" ht="15.75">
      <c r="A73" s="4"/>
      <c r="B73" s="3" t="s">
        <v>36</v>
      </c>
      <c r="C73" s="81">
        <v>403</v>
      </c>
      <c r="D73" s="92" t="s">
        <v>33</v>
      </c>
      <c r="E73" s="92" t="s">
        <v>29</v>
      </c>
      <c r="F73" s="93"/>
      <c r="G73" s="92"/>
      <c r="H73" s="114">
        <f>H74</f>
        <v>5147.6</v>
      </c>
      <c r="I73" s="114">
        <f>I74</f>
        <v>1405.1805</v>
      </c>
      <c r="J73" s="173">
        <f t="shared" si="7"/>
        <v>27.297779547750405</v>
      </c>
    </row>
    <row r="74" spans="1:10" s="125" customFormat="1" ht="45">
      <c r="A74" s="59"/>
      <c r="B74" s="60" t="s">
        <v>78</v>
      </c>
      <c r="C74" s="84">
        <v>403</v>
      </c>
      <c r="D74" s="94" t="s">
        <v>33</v>
      </c>
      <c r="E74" s="94" t="s">
        <v>29</v>
      </c>
      <c r="F74" s="95" t="s">
        <v>11</v>
      </c>
      <c r="G74" s="94"/>
      <c r="H74" s="115">
        <f>H75</f>
        <v>5147.6</v>
      </c>
      <c r="I74" s="115">
        <f>I75</f>
        <v>1405.1805</v>
      </c>
      <c r="J74" s="174">
        <f t="shared" si="7"/>
        <v>27.297779547750405</v>
      </c>
    </row>
    <row r="75" spans="1:10" s="125" customFormat="1" ht="45">
      <c r="A75" s="59"/>
      <c r="B75" s="60" t="s">
        <v>79</v>
      </c>
      <c r="C75" s="84">
        <v>403</v>
      </c>
      <c r="D75" s="94" t="s">
        <v>33</v>
      </c>
      <c r="E75" s="94" t="s">
        <v>29</v>
      </c>
      <c r="F75" s="95" t="s">
        <v>150</v>
      </c>
      <c r="G75" s="94"/>
      <c r="H75" s="115">
        <f>SUM(H76:H81)</f>
        <v>5147.6</v>
      </c>
      <c r="I75" s="115">
        <f>SUM(I76:I81)</f>
        <v>1405.1805</v>
      </c>
      <c r="J75" s="174">
        <f t="shared" si="7"/>
        <v>27.297779547750405</v>
      </c>
    </row>
    <row r="76" spans="1:10" ht="60">
      <c r="A76" s="56"/>
      <c r="B76" s="62" t="str">
        <f>'Ведомст.2017'!B77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C76" s="87">
        <f>'Ведомст.2017'!C77</f>
        <v>403</v>
      </c>
      <c r="D76" s="87" t="str">
        <f>'Ведомст.2017'!D77</f>
        <v>05</v>
      </c>
      <c r="E76" s="87" t="str">
        <f>'Ведомст.2017'!E77</f>
        <v>03</v>
      </c>
      <c r="F76" s="87" t="str">
        <f>'Ведомст.2017'!F77</f>
        <v>11 0 01 22330</v>
      </c>
      <c r="G76" s="87" t="str">
        <f>'Ведомст.2017'!G77</f>
        <v>200</v>
      </c>
      <c r="H76" s="171">
        <f>'Ведомст.2017'!H77</f>
        <v>2478.1</v>
      </c>
      <c r="I76" s="116">
        <v>1326.29532</v>
      </c>
      <c r="J76" s="172">
        <f t="shared" si="7"/>
        <v>53.52065372664542</v>
      </c>
    </row>
    <row r="77" spans="1:10" ht="45">
      <c r="A77" s="56"/>
      <c r="B77" s="62" t="str">
        <f>'Ведомст.2017'!B78</f>
        <v>Расходы на ремонт памятников (Закупка товаров, работ и услуг для обеспечения государственных (муниципальных) нужд)</v>
      </c>
      <c r="C77" s="87">
        <f>'Ведомст.2017'!C78</f>
        <v>403</v>
      </c>
      <c r="D77" s="87" t="str">
        <f>'Ведомст.2017'!D78</f>
        <v>05</v>
      </c>
      <c r="E77" s="87" t="str">
        <f>'Ведомст.2017'!E78</f>
        <v>03</v>
      </c>
      <c r="F77" s="87" t="str">
        <f>'Ведомст.2017'!F78</f>
        <v>11 0 01 22340</v>
      </c>
      <c r="G77" s="87" t="str">
        <f>'Ведомст.2017'!G78</f>
        <v>200</v>
      </c>
      <c r="H77" s="171">
        <f>'Ведомст.2017'!H78</f>
        <v>129</v>
      </c>
      <c r="I77" s="116">
        <v>9.92502</v>
      </c>
      <c r="J77" s="172">
        <f t="shared" si="7"/>
        <v>7.693813953488372</v>
      </c>
    </row>
    <row r="78" spans="1:10" ht="45">
      <c r="A78" s="56"/>
      <c r="B78" s="62" t="str">
        <f>'Ведомст.2017'!B79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C78" s="87">
        <f>'Ведомст.2017'!C79</f>
        <v>403</v>
      </c>
      <c r="D78" s="87" t="str">
        <f>'Ведомст.2017'!D79</f>
        <v>05</v>
      </c>
      <c r="E78" s="87" t="str">
        <f>'Ведомст.2017'!E79</f>
        <v>03</v>
      </c>
      <c r="F78" s="87" t="str">
        <f>'Ведомст.2017'!F79</f>
        <v>11 0 01 22350</v>
      </c>
      <c r="G78" s="87" t="str">
        <f>'Ведомст.2017'!G79</f>
        <v>200</v>
      </c>
      <c r="H78" s="171">
        <f>'Ведомст.2017'!H79</f>
        <v>30</v>
      </c>
      <c r="I78" s="116"/>
      <c r="J78" s="172">
        <f t="shared" si="7"/>
        <v>0</v>
      </c>
    </row>
    <row r="79" spans="1:10" ht="45">
      <c r="A79" s="56"/>
      <c r="B79" s="62" t="str">
        <f>'Ведомст.2017'!B80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C79" s="87">
        <f>'Ведомст.2017'!C80</f>
        <v>403</v>
      </c>
      <c r="D79" s="87" t="str">
        <f>'Ведомст.2017'!D80</f>
        <v>05</v>
      </c>
      <c r="E79" s="87" t="str">
        <f>'Ведомст.2017'!E80</f>
        <v>03</v>
      </c>
      <c r="F79" s="87" t="str">
        <f>'Ведомст.2017'!F80</f>
        <v>11 0 01 22360</v>
      </c>
      <c r="G79" s="87" t="str">
        <f>'Ведомст.2017'!G80</f>
        <v>200</v>
      </c>
      <c r="H79" s="171">
        <f>'Ведомст.2017'!H80</f>
        <v>128.3</v>
      </c>
      <c r="I79" s="116"/>
      <c r="J79" s="172">
        <f t="shared" si="7"/>
        <v>0</v>
      </c>
    </row>
    <row r="80" spans="1:10" ht="45">
      <c r="A80" s="56"/>
      <c r="B80" s="62" t="str">
        <f>'Ведомст.2017'!B81</f>
        <v>Прочие мероприятия по благоустройству (Закупка товаров, работ и услуг для обеспечения государственных (муниципальных) нужд)</v>
      </c>
      <c r="C80" s="87">
        <f>'Ведомст.2017'!C81</f>
        <v>403</v>
      </c>
      <c r="D80" s="87" t="str">
        <f>'Ведомст.2017'!D81</f>
        <v>05</v>
      </c>
      <c r="E80" s="87" t="str">
        <f>'Ведомст.2017'!E81</f>
        <v>03</v>
      </c>
      <c r="F80" s="87" t="str">
        <f>'Ведомст.2017'!F81</f>
        <v>11 0 01 22370</v>
      </c>
      <c r="G80" s="87" t="str">
        <f>'Ведомст.2017'!G81</f>
        <v>200</v>
      </c>
      <c r="H80" s="171">
        <f>'Ведомст.2017'!H81</f>
        <v>441.6</v>
      </c>
      <c r="I80" s="116"/>
      <c r="J80" s="172">
        <f t="shared" si="7"/>
        <v>0</v>
      </c>
    </row>
    <row r="81" spans="1:10" ht="45">
      <c r="A81" s="56"/>
      <c r="B81" s="62" t="str">
        <f>'Ведомст.2017'!B82</f>
        <v>Мероприятия по размещению муниципального кладбища (Закупка товаров, работ и услуг для обеспечения государственных (муниципальных) нужд)</v>
      </c>
      <c r="C81" s="87">
        <f>'Ведомст.2017'!C82</f>
        <v>403</v>
      </c>
      <c r="D81" s="87" t="str">
        <f>'Ведомст.2017'!D82</f>
        <v>05</v>
      </c>
      <c r="E81" s="87" t="str">
        <f>'Ведомст.2017'!E82</f>
        <v>03</v>
      </c>
      <c r="F81" s="87" t="str">
        <f>'Ведомст.2017'!F82</f>
        <v>11 0 01 22390</v>
      </c>
      <c r="G81" s="87" t="str">
        <f>'Ведомст.2017'!G82</f>
        <v>200</v>
      </c>
      <c r="H81" s="171">
        <f>'Ведомст.2017'!H82</f>
        <v>1940.6</v>
      </c>
      <c r="I81" s="116">
        <v>68.96016</v>
      </c>
      <c r="J81" s="172">
        <f t="shared" si="7"/>
        <v>3.5535483870967743</v>
      </c>
    </row>
    <row r="82" spans="1:10" ht="15.75">
      <c r="A82" s="59"/>
      <c r="B82" s="55" t="s">
        <v>37</v>
      </c>
      <c r="C82" s="76">
        <v>403</v>
      </c>
      <c r="D82" s="79" t="s">
        <v>23</v>
      </c>
      <c r="E82" s="79"/>
      <c r="F82" s="80"/>
      <c r="G82" s="79"/>
      <c r="H82" s="113">
        <f aca="true" t="shared" si="9" ref="H82:I85">H83</f>
        <v>116.8</v>
      </c>
      <c r="I82" s="113">
        <f t="shared" si="9"/>
        <v>0</v>
      </c>
      <c r="J82" s="175">
        <f t="shared" si="7"/>
        <v>0</v>
      </c>
    </row>
    <row r="83" spans="1:10" s="124" customFormat="1" ht="15.75">
      <c r="A83" s="4"/>
      <c r="B83" s="3" t="s">
        <v>38</v>
      </c>
      <c r="C83" s="81">
        <v>403</v>
      </c>
      <c r="D83" s="92" t="s">
        <v>23</v>
      </c>
      <c r="E83" s="92" t="s">
        <v>33</v>
      </c>
      <c r="F83" s="93"/>
      <c r="G83" s="92"/>
      <c r="H83" s="114">
        <f t="shared" si="9"/>
        <v>116.8</v>
      </c>
      <c r="I83" s="114">
        <f t="shared" si="9"/>
        <v>0</v>
      </c>
      <c r="J83" s="173">
        <f t="shared" si="7"/>
        <v>0</v>
      </c>
    </row>
    <row r="84" spans="1:10" s="125" customFormat="1" ht="60">
      <c r="A84" s="59"/>
      <c r="B84" s="60" t="s">
        <v>87</v>
      </c>
      <c r="C84" s="84">
        <v>403</v>
      </c>
      <c r="D84" s="94" t="s">
        <v>23</v>
      </c>
      <c r="E84" s="94" t="s">
        <v>33</v>
      </c>
      <c r="F84" s="95" t="s">
        <v>32</v>
      </c>
      <c r="G84" s="94"/>
      <c r="H84" s="115">
        <f t="shared" si="9"/>
        <v>116.8</v>
      </c>
      <c r="I84" s="115">
        <f t="shared" si="9"/>
        <v>0</v>
      </c>
      <c r="J84" s="174">
        <f t="shared" si="7"/>
        <v>0</v>
      </c>
    </row>
    <row r="85" spans="1:10" s="125" customFormat="1" ht="30">
      <c r="A85" s="59"/>
      <c r="B85" s="60" t="s">
        <v>88</v>
      </c>
      <c r="C85" s="84">
        <v>403</v>
      </c>
      <c r="D85" s="94" t="s">
        <v>23</v>
      </c>
      <c r="E85" s="94" t="s">
        <v>33</v>
      </c>
      <c r="F85" s="95" t="s">
        <v>153</v>
      </c>
      <c r="G85" s="94"/>
      <c r="H85" s="115">
        <f t="shared" si="9"/>
        <v>116.8</v>
      </c>
      <c r="I85" s="115">
        <f t="shared" si="9"/>
        <v>0</v>
      </c>
      <c r="J85" s="174">
        <f t="shared" si="7"/>
        <v>0</v>
      </c>
    </row>
    <row r="86" spans="1:10" ht="45">
      <c r="A86" s="56"/>
      <c r="B86" s="62" t="str">
        <f>'Ведомст.2017'!B87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C86" s="87">
        <f>'Ведомст.2017'!C87</f>
        <v>403</v>
      </c>
      <c r="D86" s="87" t="str">
        <f>'Ведомст.2017'!D87</f>
        <v>06</v>
      </c>
      <c r="E86" s="87" t="str">
        <f>'Ведомст.2017'!E87</f>
        <v>05</v>
      </c>
      <c r="F86" s="87" t="str">
        <f>'Ведомст.2017'!F87</f>
        <v>09 0 01 22050</v>
      </c>
      <c r="G86" s="87" t="str">
        <f>'Ведомст.2017'!G87</f>
        <v>200</v>
      </c>
      <c r="H86" s="171">
        <f>'Ведомст.2017'!H87</f>
        <v>116.8</v>
      </c>
      <c r="I86" s="116"/>
      <c r="J86" s="172">
        <f t="shared" si="7"/>
        <v>0</v>
      </c>
    </row>
    <row r="87" spans="1:10" ht="15.75">
      <c r="A87" s="56"/>
      <c r="B87" s="55" t="s">
        <v>39</v>
      </c>
      <c r="C87" s="76">
        <v>403</v>
      </c>
      <c r="D87" s="79" t="s">
        <v>40</v>
      </c>
      <c r="E87" s="90"/>
      <c r="F87" s="91"/>
      <c r="G87" s="90"/>
      <c r="H87" s="113">
        <f aca="true" t="shared" si="10" ref="H87:I90">H88</f>
        <v>50</v>
      </c>
      <c r="I87" s="113">
        <f t="shared" si="10"/>
        <v>0</v>
      </c>
      <c r="J87" s="175">
        <f t="shared" si="7"/>
        <v>0</v>
      </c>
    </row>
    <row r="88" spans="1:10" ht="15.75">
      <c r="A88" s="56"/>
      <c r="B88" s="3" t="s">
        <v>41</v>
      </c>
      <c r="C88" s="81">
        <v>403</v>
      </c>
      <c r="D88" s="92" t="s">
        <v>40</v>
      </c>
      <c r="E88" s="92" t="s">
        <v>18</v>
      </c>
      <c r="F88" s="91"/>
      <c r="G88" s="90"/>
      <c r="H88" s="114">
        <f t="shared" si="10"/>
        <v>50</v>
      </c>
      <c r="I88" s="114">
        <f t="shared" si="10"/>
        <v>0</v>
      </c>
      <c r="J88" s="173">
        <f t="shared" si="7"/>
        <v>0</v>
      </c>
    </row>
    <row r="89" spans="1:10" ht="30">
      <c r="A89" s="56"/>
      <c r="B89" s="60" t="s">
        <v>53</v>
      </c>
      <c r="C89" s="84">
        <v>403</v>
      </c>
      <c r="D89" s="94" t="s">
        <v>40</v>
      </c>
      <c r="E89" s="94" t="s">
        <v>18</v>
      </c>
      <c r="F89" s="95" t="s">
        <v>138</v>
      </c>
      <c r="G89" s="90"/>
      <c r="H89" s="115">
        <f t="shared" si="10"/>
        <v>50</v>
      </c>
      <c r="I89" s="115">
        <f t="shared" si="10"/>
        <v>0</v>
      </c>
      <c r="J89" s="174">
        <f t="shared" si="7"/>
        <v>0</v>
      </c>
    </row>
    <row r="90" spans="1:10" ht="15.75">
      <c r="A90" s="56"/>
      <c r="B90" s="60" t="s">
        <v>54</v>
      </c>
      <c r="C90" s="84">
        <v>403</v>
      </c>
      <c r="D90" s="94" t="s">
        <v>40</v>
      </c>
      <c r="E90" s="94" t="s">
        <v>18</v>
      </c>
      <c r="F90" s="95" t="s">
        <v>141</v>
      </c>
      <c r="G90" s="90"/>
      <c r="H90" s="115">
        <f t="shared" si="10"/>
        <v>50</v>
      </c>
      <c r="I90" s="115">
        <f t="shared" si="10"/>
        <v>0</v>
      </c>
      <c r="J90" s="174">
        <f t="shared" si="7"/>
        <v>0</v>
      </c>
    </row>
    <row r="91" spans="1:10" ht="15.75">
      <c r="A91" s="56"/>
      <c r="B91" s="62" t="str">
        <f>'Ведомст.2017'!B92</f>
        <v>Поддержка отрасли культуры</v>
      </c>
      <c r="C91" s="84">
        <v>403</v>
      </c>
      <c r="D91" s="94" t="s">
        <v>40</v>
      </c>
      <c r="E91" s="94" t="s">
        <v>18</v>
      </c>
      <c r="F91" s="88" t="str">
        <f>'Ведомст.2017'!F92</f>
        <v>99 9 00 R5190</v>
      </c>
      <c r="G91" s="88" t="str">
        <f>'Ведомст.2017'!G92</f>
        <v>300</v>
      </c>
      <c r="H91" s="171">
        <f>'Ведомст.2017'!H92</f>
        <v>50</v>
      </c>
      <c r="I91" s="116"/>
      <c r="J91" s="172">
        <f t="shared" si="7"/>
        <v>0</v>
      </c>
    </row>
    <row r="92" spans="1:10" ht="15.75">
      <c r="A92" s="64"/>
      <c r="B92" s="55" t="s">
        <v>42</v>
      </c>
      <c r="C92" s="76">
        <v>403</v>
      </c>
      <c r="D92" s="79" t="s">
        <v>10</v>
      </c>
      <c r="E92" s="79"/>
      <c r="F92" s="80"/>
      <c r="G92" s="79"/>
      <c r="H92" s="113">
        <f aca="true" t="shared" si="11" ref="H92:I95">H93</f>
        <v>142.4</v>
      </c>
      <c r="I92" s="113">
        <f t="shared" si="11"/>
        <v>33.2214</v>
      </c>
      <c r="J92" s="175">
        <f t="shared" si="7"/>
        <v>23.329634831460673</v>
      </c>
    </row>
    <row r="93" spans="1:10" s="124" customFormat="1" ht="15.75">
      <c r="A93" s="4"/>
      <c r="B93" s="3" t="s">
        <v>43</v>
      </c>
      <c r="C93" s="81">
        <v>403</v>
      </c>
      <c r="D93" s="82" t="s">
        <v>10</v>
      </c>
      <c r="E93" s="82" t="s">
        <v>18</v>
      </c>
      <c r="F93" s="83"/>
      <c r="G93" s="82"/>
      <c r="H93" s="114">
        <f t="shared" si="11"/>
        <v>142.4</v>
      </c>
      <c r="I93" s="114">
        <f t="shared" si="11"/>
        <v>33.2214</v>
      </c>
      <c r="J93" s="173">
        <f t="shared" si="7"/>
        <v>23.329634831460673</v>
      </c>
    </row>
    <row r="94" spans="1:10" s="125" customFormat="1" ht="30">
      <c r="A94" s="59"/>
      <c r="B94" s="60" t="s">
        <v>53</v>
      </c>
      <c r="C94" s="84">
        <v>403</v>
      </c>
      <c r="D94" s="85" t="s">
        <v>10</v>
      </c>
      <c r="E94" s="85" t="s">
        <v>18</v>
      </c>
      <c r="F94" s="86" t="s">
        <v>138</v>
      </c>
      <c r="G94" s="85"/>
      <c r="H94" s="115">
        <f t="shared" si="11"/>
        <v>142.4</v>
      </c>
      <c r="I94" s="115">
        <f t="shared" si="11"/>
        <v>33.2214</v>
      </c>
      <c r="J94" s="174">
        <f t="shared" si="7"/>
        <v>23.329634831460673</v>
      </c>
    </row>
    <row r="95" spans="1:10" s="125" customFormat="1" ht="15.75">
      <c r="A95" s="59"/>
      <c r="B95" s="60" t="s">
        <v>54</v>
      </c>
      <c r="C95" s="84">
        <v>403</v>
      </c>
      <c r="D95" s="85" t="s">
        <v>10</v>
      </c>
      <c r="E95" s="85" t="s">
        <v>18</v>
      </c>
      <c r="F95" s="86" t="s">
        <v>141</v>
      </c>
      <c r="G95" s="85"/>
      <c r="H95" s="115">
        <f t="shared" si="11"/>
        <v>142.4</v>
      </c>
      <c r="I95" s="115">
        <f t="shared" si="11"/>
        <v>33.2214</v>
      </c>
      <c r="J95" s="174">
        <f t="shared" si="7"/>
        <v>23.329634831460673</v>
      </c>
    </row>
    <row r="96" spans="1:10" ht="30">
      <c r="A96" s="56"/>
      <c r="B96" s="62" t="str">
        <f>'Ведомст.2017'!B97</f>
        <v>Доплата к пенсиям муниципальных служащих (Социальное обеспечение и иные выплаты населению)</v>
      </c>
      <c r="C96" s="87">
        <f>'Ведомст.2017'!C97</f>
        <v>403</v>
      </c>
      <c r="D96" s="87" t="str">
        <f>'Ведомст.2017'!D97</f>
        <v>10</v>
      </c>
      <c r="E96" s="87" t="str">
        <f>'Ведомст.2017'!E97</f>
        <v>01</v>
      </c>
      <c r="F96" s="87" t="str">
        <f>'Ведомст.2017'!F97</f>
        <v>99 9 00 11950</v>
      </c>
      <c r="G96" s="87" t="str">
        <f>'Ведомст.2017'!G97</f>
        <v>300</v>
      </c>
      <c r="H96" s="171">
        <f>'Ведомст.2017'!H97</f>
        <v>142.4</v>
      </c>
      <c r="I96" s="116">
        <v>33.2214</v>
      </c>
      <c r="J96" s="172">
        <f t="shared" si="7"/>
        <v>23.329634831460673</v>
      </c>
    </row>
    <row r="97" spans="1:10" ht="15.75">
      <c r="A97" s="54"/>
      <c r="B97" s="55" t="s">
        <v>44</v>
      </c>
      <c r="C97" s="76">
        <v>403</v>
      </c>
      <c r="D97" s="79" t="s">
        <v>11</v>
      </c>
      <c r="E97" s="79"/>
      <c r="F97" s="80"/>
      <c r="G97" s="79"/>
      <c r="H97" s="113">
        <f aca="true" t="shared" si="12" ref="H97:I101">H98</f>
        <v>10</v>
      </c>
      <c r="I97" s="113">
        <f t="shared" si="12"/>
        <v>0</v>
      </c>
      <c r="J97" s="175">
        <f t="shared" si="7"/>
        <v>0</v>
      </c>
    </row>
    <row r="98" spans="1:10" s="124" customFormat="1" ht="15.75">
      <c r="A98" s="58"/>
      <c r="B98" s="3" t="s">
        <v>45</v>
      </c>
      <c r="C98" s="81">
        <v>403</v>
      </c>
      <c r="D98" s="92" t="s">
        <v>11</v>
      </c>
      <c r="E98" s="92" t="s">
        <v>18</v>
      </c>
      <c r="F98" s="93"/>
      <c r="G98" s="92"/>
      <c r="H98" s="114">
        <f t="shared" si="12"/>
        <v>10</v>
      </c>
      <c r="I98" s="114">
        <f t="shared" si="12"/>
        <v>0</v>
      </c>
      <c r="J98" s="173">
        <f t="shared" si="7"/>
        <v>0</v>
      </c>
    </row>
    <row r="99" spans="1:10" s="125" customFormat="1" ht="45">
      <c r="A99" s="61"/>
      <c r="B99" s="60" t="s">
        <v>90</v>
      </c>
      <c r="C99" s="84">
        <v>403</v>
      </c>
      <c r="D99" s="94" t="s">
        <v>11</v>
      </c>
      <c r="E99" s="94" t="s">
        <v>18</v>
      </c>
      <c r="F99" s="95" t="s">
        <v>21</v>
      </c>
      <c r="G99" s="94"/>
      <c r="H99" s="115">
        <f t="shared" si="12"/>
        <v>10</v>
      </c>
      <c r="I99" s="115">
        <f t="shared" si="12"/>
        <v>0</v>
      </c>
      <c r="J99" s="174">
        <f t="shared" si="7"/>
        <v>0</v>
      </c>
    </row>
    <row r="100" spans="1:10" s="125" customFormat="1" ht="60">
      <c r="A100" s="61"/>
      <c r="B100" s="60" t="s">
        <v>91</v>
      </c>
      <c r="C100" s="84">
        <v>403</v>
      </c>
      <c r="D100" s="94" t="s">
        <v>11</v>
      </c>
      <c r="E100" s="94" t="s">
        <v>18</v>
      </c>
      <c r="F100" s="95" t="s">
        <v>154</v>
      </c>
      <c r="G100" s="94"/>
      <c r="H100" s="115">
        <f t="shared" si="12"/>
        <v>10</v>
      </c>
      <c r="I100" s="115">
        <f t="shared" si="12"/>
        <v>0</v>
      </c>
      <c r="J100" s="174">
        <f aca="true" t="shared" si="13" ref="J100:J127">I100/H100*100</f>
        <v>0</v>
      </c>
    </row>
    <row r="101" spans="1:10" s="125" customFormat="1" ht="45">
      <c r="A101" s="61"/>
      <c r="B101" s="60" t="s">
        <v>92</v>
      </c>
      <c r="C101" s="84">
        <v>403</v>
      </c>
      <c r="D101" s="94" t="s">
        <v>11</v>
      </c>
      <c r="E101" s="94" t="s">
        <v>18</v>
      </c>
      <c r="F101" s="95" t="s">
        <v>155</v>
      </c>
      <c r="G101" s="94"/>
      <c r="H101" s="115">
        <f t="shared" si="12"/>
        <v>10</v>
      </c>
      <c r="I101" s="115">
        <f t="shared" si="12"/>
        <v>0</v>
      </c>
      <c r="J101" s="174">
        <f t="shared" si="13"/>
        <v>0</v>
      </c>
    </row>
    <row r="102" spans="1:10" ht="75">
      <c r="A102" s="1"/>
      <c r="B102" s="62" t="str">
        <f>'Ведомст.2017'!B103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C102" s="87">
        <f>'Ведомст.2017'!C103</f>
        <v>403</v>
      </c>
      <c r="D102" s="87" t="str">
        <f>'Ведомст.2017'!D103</f>
        <v>11</v>
      </c>
      <c r="E102" s="87" t="str">
        <f>'Ведомст.2017'!E103</f>
        <v>01</v>
      </c>
      <c r="F102" s="87" t="str">
        <f>'Ведомст.2017'!F103</f>
        <v>04 1 01 22040</v>
      </c>
      <c r="G102" s="87" t="str">
        <f>'Ведомст.2017'!G103</f>
        <v>200</v>
      </c>
      <c r="H102" s="171">
        <f>'Ведомст.2017'!H103</f>
        <v>10</v>
      </c>
      <c r="I102" s="116"/>
      <c r="J102" s="172">
        <f t="shared" si="13"/>
        <v>0</v>
      </c>
    </row>
    <row r="103" spans="1:10" ht="15.75">
      <c r="A103" s="56"/>
      <c r="B103" s="55" t="s">
        <v>46</v>
      </c>
      <c r="C103" s="76">
        <v>403</v>
      </c>
      <c r="D103" s="79" t="s">
        <v>12</v>
      </c>
      <c r="E103" s="79"/>
      <c r="F103" s="80"/>
      <c r="G103" s="79"/>
      <c r="H103" s="112">
        <f aca="true" t="shared" si="14" ref="H103:I106">H104</f>
        <v>291.4</v>
      </c>
      <c r="I103" s="112">
        <f t="shared" si="14"/>
        <v>71.224</v>
      </c>
      <c r="J103" s="175">
        <f t="shared" si="13"/>
        <v>24.442004118050793</v>
      </c>
    </row>
    <row r="104" spans="1:10" s="124" customFormat="1" ht="15.75">
      <c r="A104" s="4"/>
      <c r="B104" s="3" t="s">
        <v>47</v>
      </c>
      <c r="C104" s="81">
        <v>403</v>
      </c>
      <c r="D104" s="92" t="s">
        <v>12</v>
      </c>
      <c r="E104" s="92" t="s">
        <v>19</v>
      </c>
      <c r="F104" s="93"/>
      <c r="G104" s="92"/>
      <c r="H104" s="114">
        <f t="shared" si="14"/>
        <v>291.4</v>
      </c>
      <c r="I104" s="114">
        <f t="shared" si="14"/>
        <v>71.224</v>
      </c>
      <c r="J104" s="173">
        <f t="shared" si="13"/>
        <v>24.442004118050793</v>
      </c>
    </row>
    <row r="105" spans="1:10" s="125" customFormat="1" ht="45">
      <c r="A105" s="59"/>
      <c r="B105" s="60" t="s">
        <v>94</v>
      </c>
      <c r="C105" s="84">
        <v>403</v>
      </c>
      <c r="D105" s="94" t="s">
        <v>12</v>
      </c>
      <c r="E105" s="94" t="s">
        <v>19</v>
      </c>
      <c r="F105" s="95" t="s">
        <v>33</v>
      </c>
      <c r="G105" s="94"/>
      <c r="H105" s="115">
        <f t="shared" si="14"/>
        <v>291.4</v>
      </c>
      <c r="I105" s="115">
        <f t="shared" si="14"/>
        <v>71.224</v>
      </c>
      <c r="J105" s="174">
        <f t="shared" si="13"/>
        <v>24.442004118050793</v>
      </c>
    </row>
    <row r="106" spans="1:10" s="125" customFormat="1" ht="45">
      <c r="A106" s="59"/>
      <c r="B106" s="60" t="s">
        <v>96</v>
      </c>
      <c r="C106" s="84">
        <v>403</v>
      </c>
      <c r="D106" s="94" t="s">
        <v>12</v>
      </c>
      <c r="E106" s="94" t="s">
        <v>19</v>
      </c>
      <c r="F106" s="95" t="s">
        <v>156</v>
      </c>
      <c r="G106" s="94"/>
      <c r="H106" s="115">
        <f t="shared" si="14"/>
        <v>291.4</v>
      </c>
      <c r="I106" s="115">
        <f t="shared" si="14"/>
        <v>71.224</v>
      </c>
      <c r="J106" s="174">
        <f t="shared" si="13"/>
        <v>24.442004118050793</v>
      </c>
    </row>
    <row r="107" spans="1:10" ht="45">
      <c r="A107" s="56"/>
      <c r="B107" s="62" t="str">
        <f>'Ведомст.2017'!B108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C107" s="87">
        <f>'Ведомст.2017'!C108</f>
        <v>403</v>
      </c>
      <c r="D107" s="87" t="str">
        <f>'Ведомст.2017'!D108</f>
        <v>12</v>
      </c>
      <c r="E107" s="87" t="str">
        <f>'Ведомст.2017'!E108</f>
        <v>02</v>
      </c>
      <c r="F107" s="87" t="str">
        <f>'Ведомст.2017'!F108</f>
        <v>05 0 01 22030</v>
      </c>
      <c r="G107" s="87" t="str">
        <f>'Ведомст.2017'!G108</f>
        <v>200</v>
      </c>
      <c r="H107" s="171">
        <f>'Ведомст.2017'!H108</f>
        <v>291.4</v>
      </c>
      <c r="I107" s="116">
        <v>71.224</v>
      </c>
      <c r="J107" s="172">
        <f t="shared" si="13"/>
        <v>24.442004118050793</v>
      </c>
    </row>
    <row r="108" spans="1:10" ht="57">
      <c r="A108" s="65" t="s">
        <v>48</v>
      </c>
      <c r="B108" s="55" t="s">
        <v>49</v>
      </c>
      <c r="C108" s="76">
        <v>403</v>
      </c>
      <c r="D108" s="79"/>
      <c r="E108" s="79"/>
      <c r="F108" s="80"/>
      <c r="G108" s="79"/>
      <c r="H108" s="113">
        <f aca="true" t="shared" si="15" ref="H108:I111">H109</f>
        <v>9855.3</v>
      </c>
      <c r="I108" s="113">
        <f t="shared" si="15"/>
        <v>2238.80572</v>
      </c>
      <c r="J108" s="175">
        <f t="shared" si="13"/>
        <v>22.716768845189897</v>
      </c>
    </row>
    <row r="109" spans="1:10" ht="15.75">
      <c r="A109" s="65"/>
      <c r="B109" s="55" t="s">
        <v>17</v>
      </c>
      <c r="C109" s="76">
        <v>403</v>
      </c>
      <c r="D109" s="79" t="s">
        <v>18</v>
      </c>
      <c r="E109" s="79"/>
      <c r="F109" s="80"/>
      <c r="G109" s="79"/>
      <c r="H109" s="113">
        <f t="shared" si="15"/>
        <v>9855.3</v>
      </c>
      <c r="I109" s="113">
        <f t="shared" si="15"/>
        <v>2238.80572</v>
      </c>
      <c r="J109" s="175">
        <f t="shared" si="13"/>
        <v>22.716768845189897</v>
      </c>
    </row>
    <row r="110" spans="1:10" s="124" customFormat="1" ht="15.75">
      <c r="A110" s="4"/>
      <c r="B110" s="3" t="s">
        <v>25</v>
      </c>
      <c r="C110" s="81">
        <v>403</v>
      </c>
      <c r="D110" s="82" t="s">
        <v>18</v>
      </c>
      <c r="E110" s="82" t="s">
        <v>26</v>
      </c>
      <c r="F110" s="83"/>
      <c r="G110" s="82"/>
      <c r="H110" s="118">
        <f t="shared" si="15"/>
        <v>9855.3</v>
      </c>
      <c r="I110" s="118">
        <f t="shared" si="15"/>
        <v>2238.80572</v>
      </c>
      <c r="J110" s="173">
        <f t="shared" si="13"/>
        <v>22.716768845189897</v>
      </c>
    </row>
    <row r="111" spans="1:10" s="125" customFormat="1" ht="45">
      <c r="A111" s="59"/>
      <c r="B111" s="60" t="s">
        <v>94</v>
      </c>
      <c r="C111" s="84">
        <v>403</v>
      </c>
      <c r="D111" s="85" t="s">
        <v>18</v>
      </c>
      <c r="E111" s="85" t="s">
        <v>26</v>
      </c>
      <c r="F111" s="86" t="s">
        <v>33</v>
      </c>
      <c r="G111" s="85"/>
      <c r="H111" s="119">
        <f t="shared" si="15"/>
        <v>9855.3</v>
      </c>
      <c r="I111" s="119">
        <f t="shared" si="15"/>
        <v>2238.80572</v>
      </c>
      <c r="J111" s="174">
        <f t="shared" si="13"/>
        <v>22.716768845189897</v>
      </c>
    </row>
    <row r="112" spans="1:10" s="125" customFormat="1" ht="75">
      <c r="A112" s="59"/>
      <c r="B112" s="60" t="s">
        <v>98</v>
      </c>
      <c r="C112" s="84">
        <v>403</v>
      </c>
      <c r="D112" s="85" t="s">
        <v>18</v>
      </c>
      <c r="E112" s="85" t="s">
        <v>26</v>
      </c>
      <c r="F112" s="86" t="s">
        <v>157</v>
      </c>
      <c r="G112" s="85"/>
      <c r="H112" s="119">
        <f>SUM(H113:H115)</f>
        <v>9855.3</v>
      </c>
      <c r="I112" s="119">
        <f>SUM(I113:I115)</f>
        <v>2238.80572</v>
      </c>
      <c r="J112" s="174">
        <f t="shared" si="13"/>
        <v>22.716768845189897</v>
      </c>
    </row>
    <row r="113" spans="1:10" ht="120">
      <c r="A113" s="56"/>
      <c r="B113" s="62" t="str">
        <f>'Ведомст.2017'!B114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13" s="87">
        <f>'Ведомст.2017'!C114</f>
        <v>403</v>
      </c>
      <c r="D113" s="87" t="str">
        <f>'Ведомст.2017'!D114</f>
        <v>01</v>
      </c>
      <c r="E113" s="87" t="str">
        <f>'Ведомст.2017'!E114</f>
        <v>13</v>
      </c>
      <c r="F113" s="87" t="str">
        <f>'Ведомст.2017'!F114</f>
        <v>05 0 02 Ц0590</v>
      </c>
      <c r="G113" s="87" t="str">
        <f>'Ведомст.2017'!G114</f>
        <v>100</v>
      </c>
      <c r="H113" s="171">
        <f>'Ведомст.2017'!H114</f>
        <v>5997.2</v>
      </c>
      <c r="I113" s="116">
        <f>1077.15151+332.32569</f>
        <v>1409.4771999999998</v>
      </c>
      <c r="J113" s="172">
        <f t="shared" si="13"/>
        <v>23.502254385379842</v>
      </c>
    </row>
    <row r="114" spans="1:10" ht="75">
      <c r="A114" s="56"/>
      <c r="B114" s="62" t="str">
        <f>'Ведомст.2017'!B115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C114" s="87">
        <f>'Ведомст.2017'!C115</f>
        <v>403</v>
      </c>
      <c r="D114" s="87" t="str">
        <f>'Ведомст.2017'!D115</f>
        <v>01</v>
      </c>
      <c r="E114" s="87" t="str">
        <f>'Ведомст.2017'!E115</f>
        <v>13</v>
      </c>
      <c r="F114" s="87" t="str">
        <f>'Ведомст.2017'!F115</f>
        <v>05 0 02 Ц0590</v>
      </c>
      <c r="G114" s="87" t="str">
        <f>'Ведомст.2017'!G115</f>
        <v>200</v>
      </c>
      <c r="H114" s="171">
        <f>'Ведомст.2017'!H115</f>
        <v>2957.1</v>
      </c>
      <c r="I114" s="116">
        <v>554.59652</v>
      </c>
      <c r="J114" s="172">
        <f t="shared" si="13"/>
        <v>18.75474349869805</v>
      </c>
    </row>
    <row r="115" spans="1:10" ht="60">
      <c r="A115" s="56"/>
      <c r="B115" s="62" t="str">
        <f>'Ведомст.2017'!B116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C115" s="87">
        <f>'Ведомст.2017'!C116</f>
        <v>403</v>
      </c>
      <c r="D115" s="87" t="str">
        <f>'Ведомст.2017'!D116</f>
        <v>01</v>
      </c>
      <c r="E115" s="87" t="str">
        <f>'Ведомст.2017'!E116</f>
        <v>13</v>
      </c>
      <c r="F115" s="87" t="str">
        <f>'Ведомст.2017'!F116</f>
        <v>05 0 02 Ц0590</v>
      </c>
      <c r="G115" s="87" t="str">
        <f>'Ведомст.2017'!G116</f>
        <v>800</v>
      </c>
      <c r="H115" s="171">
        <f>'Ведомст.2017'!H116</f>
        <v>901</v>
      </c>
      <c r="I115" s="116">
        <f>271.769+2.963</f>
        <v>274.732</v>
      </c>
      <c r="J115" s="172">
        <f t="shared" si="13"/>
        <v>30.491897891231968</v>
      </c>
    </row>
    <row r="116" spans="1:10" ht="28.5">
      <c r="A116" s="54" t="s">
        <v>50</v>
      </c>
      <c r="B116" s="55" t="s">
        <v>51</v>
      </c>
      <c r="C116" s="76">
        <v>403</v>
      </c>
      <c r="D116" s="77"/>
      <c r="E116" s="77"/>
      <c r="F116" s="78"/>
      <c r="G116" s="77"/>
      <c r="H116" s="113">
        <f aca="true" t="shared" si="16" ref="H116:I118">H117</f>
        <v>11291.1</v>
      </c>
      <c r="I116" s="113">
        <f t="shared" si="16"/>
        <v>3034.7572199999995</v>
      </c>
      <c r="J116" s="175">
        <f t="shared" si="13"/>
        <v>26.877427531418547</v>
      </c>
    </row>
    <row r="117" spans="1:10" ht="15.75">
      <c r="A117" s="56"/>
      <c r="B117" s="55" t="s">
        <v>39</v>
      </c>
      <c r="C117" s="76">
        <v>403</v>
      </c>
      <c r="D117" s="79" t="s">
        <v>40</v>
      </c>
      <c r="E117" s="79"/>
      <c r="F117" s="80"/>
      <c r="G117" s="79"/>
      <c r="H117" s="113">
        <f t="shared" si="16"/>
        <v>11291.1</v>
      </c>
      <c r="I117" s="113">
        <f t="shared" si="16"/>
        <v>3034.7572199999995</v>
      </c>
      <c r="J117" s="175">
        <f t="shared" si="13"/>
        <v>26.877427531418547</v>
      </c>
    </row>
    <row r="118" spans="1:10" s="124" customFormat="1" ht="15.75">
      <c r="A118" s="4"/>
      <c r="B118" s="3" t="s">
        <v>41</v>
      </c>
      <c r="C118" s="81">
        <v>403</v>
      </c>
      <c r="D118" s="92" t="s">
        <v>40</v>
      </c>
      <c r="E118" s="92" t="s">
        <v>18</v>
      </c>
      <c r="F118" s="93"/>
      <c r="G118" s="92"/>
      <c r="H118" s="114">
        <f t="shared" si="16"/>
        <v>11291.1</v>
      </c>
      <c r="I118" s="114">
        <f t="shared" si="16"/>
        <v>3034.7572199999995</v>
      </c>
      <c r="J118" s="173">
        <f t="shared" si="13"/>
        <v>26.877427531418547</v>
      </c>
    </row>
    <row r="119" spans="1:10" s="125" customFormat="1" ht="45">
      <c r="A119" s="59"/>
      <c r="B119" s="60" t="s">
        <v>99</v>
      </c>
      <c r="C119" s="84">
        <v>403</v>
      </c>
      <c r="D119" s="94" t="s">
        <v>40</v>
      </c>
      <c r="E119" s="94" t="s">
        <v>18</v>
      </c>
      <c r="F119" s="95" t="s">
        <v>29</v>
      </c>
      <c r="G119" s="94"/>
      <c r="H119" s="115">
        <f>H120</f>
        <v>11291.1</v>
      </c>
      <c r="I119" s="115">
        <f>I120</f>
        <v>3034.7572199999995</v>
      </c>
      <c r="J119" s="174">
        <f t="shared" si="13"/>
        <v>26.877427531418547</v>
      </c>
    </row>
    <row r="120" spans="1:10" s="125" customFormat="1" ht="15.75">
      <c r="A120" s="59"/>
      <c r="B120" s="60" t="s">
        <v>100</v>
      </c>
      <c r="C120" s="84">
        <v>403</v>
      </c>
      <c r="D120" s="94" t="s">
        <v>40</v>
      </c>
      <c r="E120" s="94" t="s">
        <v>18</v>
      </c>
      <c r="F120" s="95" t="s">
        <v>158</v>
      </c>
      <c r="G120" s="94"/>
      <c r="H120" s="115">
        <f>H121+H123</f>
        <v>11291.1</v>
      </c>
      <c r="I120" s="115">
        <f>I121+I123</f>
        <v>3034.7572199999995</v>
      </c>
      <c r="J120" s="174">
        <f t="shared" si="13"/>
        <v>26.877427531418547</v>
      </c>
    </row>
    <row r="121" spans="1:10" s="125" customFormat="1" ht="60">
      <c r="A121" s="59"/>
      <c r="B121" s="60" t="s">
        <v>101</v>
      </c>
      <c r="C121" s="84">
        <v>403</v>
      </c>
      <c r="D121" s="94" t="s">
        <v>40</v>
      </c>
      <c r="E121" s="94" t="s">
        <v>18</v>
      </c>
      <c r="F121" s="95" t="s">
        <v>159</v>
      </c>
      <c r="G121" s="94"/>
      <c r="H121" s="115">
        <f>H122</f>
        <v>126.1</v>
      </c>
      <c r="I121" s="115">
        <f>I122</f>
        <v>20.5</v>
      </c>
      <c r="J121" s="174">
        <f t="shared" si="13"/>
        <v>16.256938937351308</v>
      </c>
    </row>
    <row r="122" spans="1:10" ht="105">
      <c r="A122" s="56"/>
      <c r="B122" s="62" t="str">
        <f>'Ведомст.2017'!B123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C122" s="87">
        <f>'Ведомст.2017'!C123</f>
        <v>403</v>
      </c>
      <c r="D122" s="87" t="str">
        <f>'Ведомст.2017'!D123</f>
        <v>08</v>
      </c>
      <c r="E122" s="87" t="str">
        <f>'Ведомст.2017'!E123</f>
        <v>01</v>
      </c>
      <c r="F122" s="87" t="str">
        <f>'Ведомст.2017'!F123</f>
        <v>03 1 01 70230</v>
      </c>
      <c r="G122" s="87" t="str">
        <f>'Ведомст.2017'!G123</f>
        <v>600</v>
      </c>
      <c r="H122" s="171">
        <f>'Ведомст.2017'!H123</f>
        <v>126.1</v>
      </c>
      <c r="I122" s="116">
        <v>20.5</v>
      </c>
      <c r="J122" s="172">
        <f t="shared" si="13"/>
        <v>16.256938937351308</v>
      </c>
    </row>
    <row r="123" spans="1:10" s="125" customFormat="1" ht="45">
      <c r="A123" s="59"/>
      <c r="B123" s="66" t="s">
        <v>103</v>
      </c>
      <c r="C123" s="96">
        <v>403</v>
      </c>
      <c r="D123" s="85" t="s">
        <v>40</v>
      </c>
      <c r="E123" s="85" t="s">
        <v>18</v>
      </c>
      <c r="F123" s="86" t="s">
        <v>160</v>
      </c>
      <c r="G123" s="85"/>
      <c r="H123" s="119">
        <f>SUM(H124:H127)</f>
        <v>11165</v>
      </c>
      <c r="I123" s="119">
        <f>SUM(I124:I127)</f>
        <v>3014.2572199999995</v>
      </c>
      <c r="J123" s="174">
        <f t="shared" si="13"/>
        <v>26.9973776981639</v>
      </c>
    </row>
    <row r="124" spans="1:10" s="125" customFormat="1" ht="105">
      <c r="A124" s="59"/>
      <c r="B124" s="62" t="str">
        <f>'Ведомст.2017'!B125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C124" s="87">
        <f>'Ведомст.2017'!C125</f>
        <v>403</v>
      </c>
      <c r="D124" s="87" t="str">
        <f>'Ведомст.2017'!D125</f>
        <v>08</v>
      </c>
      <c r="E124" s="87" t="str">
        <f>'Ведомст.2017'!E125</f>
        <v>01</v>
      </c>
      <c r="F124" s="87" t="str">
        <f>'Ведомст.2017'!F125</f>
        <v>03 1 02 70390</v>
      </c>
      <c r="G124" s="87" t="str">
        <f>'Ведомст.2017'!G125</f>
        <v>600</v>
      </c>
      <c r="H124" s="171">
        <f>'Ведомст.2017'!H125</f>
        <v>1073.2</v>
      </c>
      <c r="I124" s="116">
        <v>358.3</v>
      </c>
      <c r="J124" s="172">
        <f>I124/H124*100</f>
        <v>33.38613492359299</v>
      </c>
    </row>
    <row r="125" spans="1:10" ht="105">
      <c r="A125" s="56"/>
      <c r="B125" s="62" t="str">
        <f>'Ведомст.2017'!B126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C125" s="87">
        <f>'Ведомст.2017'!C126</f>
        <v>403</v>
      </c>
      <c r="D125" s="87" t="str">
        <f>'Ведомст.2017'!D126</f>
        <v>08</v>
      </c>
      <c r="E125" s="87" t="str">
        <f>'Ведомст.2017'!E126</f>
        <v>01</v>
      </c>
      <c r="F125" s="87" t="str">
        <f>'Ведомст.2017'!F126</f>
        <v>03 1 02 S0390</v>
      </c>
      <c r="G125" s="87" t="str">
        <f>'Ведомст.2017'!G126</f>
        <v>600</v>
      </c>
      <c r="H125" s="171">
        <f>'Ведомст.2017'!H126</f>
        <v>56.5</v>
      </c>
      <c r="I125" s="116">
        <v>13.6</v>
      </c>
      <c r="J125" s="172">
        <f>I125/H125*100</f>
        <v>24.07079646017699</v>
      </c>
    </row>
    <row r="126" spans="1:10" ht="60">
      <c r="A126" s="56"/>
      <c r="B126" s="62" t="str">
        <f>'Ведомст.2017'!B127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C126" s="87">
        <f>'Ведомст.2017'!C127</f>
        <v>403</v>
      </c>
      <c r="D126" s="87" t="str">
        <f>'Ведомст.2017'!D127</f>
        <v>08</v>
      </c>
      <c r="E126" s="87" t="str">
        <f>'Ведомст.2017'!E127</f>
        <v>01</v>
      </c>
      <c r="F126" s="87" t="str">
        <f>'Ведомст.2017'!F127</f>
        <v>03 1 02 Д0520</v>
      </c>
      <c r="G126" s="87" t="str">
        <f>'Ведомст.2017'!G127</f>
        <v>600</v>
      </c>
      <c r="H126" s="171">
        <f>'Ведомст.2017'!H127</f>
        <v>234.6</v>
      </c>
      <c r="I126" s="116">
        <v>72.3</v>
      </c>
      <c r="J126" s="172">
        <f t="shared" si="13"/>
        <v>30.818414322250636</v>
      </c>
    </row>
    <row r="127" spans="1:10" ht="60">
      <c r="A127" s="56"/>
      <c r="B127" s="62" t="str">
        <f>'Ведомст.2017'!B128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C127" s="87">
        <f>'Ведомст.2017'!C128</f>
        <v>403</v>
      </c>
      <c r="D127" s="87" t="str">
        <f>'Ведомст.2017'!D128</f>
        <v>08</v>
      </c>
      <c r="E127" s="87" t="str">
        <f>'Ведомст.2017'!E128</f>
        <v>01</v>
      </c>
      <c r="F127" s="87" t="str">
        <f>'Ведомст.2017'!F128</f>
        <v>03 1 02 Д0590</v>
      </c>
      <c r="G127" s="87" t="str">
        <f>'Ведомст.2017'!G128</f>
        <v>600</v>
      </c>
      <c r="H127" s="171">
        <f>'Ведомст.2017'!H128</f>
        <v>9800.7</v>
      </c>
      <c r="I127" s="116">
        <f>2503.95322+66.104</f>
        <v>2570.0572199999997</v>
      </c>
      <c r="J127" s="172">
        <f t="shared" si="13"/>
        <v>26.22320058771312</v>
      </c>
    </row>
    <row r="128" spans="1:10" ht="15.75">
      <c r="A128" s="67"/>
      <c r="B128" s="55" t="s">
        <v>52</v>
      </c>
      <c r="C128" s="68"/>
      <c r="D128" s="57"/>
      <c r="E128" s="57"/>
      <c r="F128" s="57"/>
      <c r="G128" s="57"/>
      <c r="H128" s="113">
        <f>H10</f>
        <v>36777</v>
      </c>
      <c r="I128" s="113">
        <f>I10</f>
        <v>8479.612739999999</v>
      </c>
      <c r="J128" s="175">
        <f>I128/H128*100</f>
        <v>23.056836446692223</v>
      </c>
    </row>
    <row r="129" spans="1:9" ht="15.75">
      <c r="A129" s="2"/>
      <c r="B129" s="5"/>
      <c r="C129" s="5"/>
      <c r="D129" s="6"/>
      <c r="E129" s="6"/>
      <c r="F129" s="6"/>
      <c r="G129" s="6"/>
      <c r="H129" s="75"/>
      <c r="I129" s="63">
        <v>8479.61274</v>
      </c>
    </row>
    <row r="130" spans="1:9" ht="15.75">
      <c r="A130" s="2"/>
      <c r="B130" s="5"/>
      <c r="C130" s="5"/>
      <c r="D130" s="6"/>
      <c r="E130" s="6"/>
      <c r="F130" s="6"/>
      <c r="G130" s="6"/>
      <c r="H130" s="179">
        <f>'Ведомст.2017'!H129-'Вед.'!H128</f>
        <v>0</v>
      </c>
      <c r="I130" s="180">
        <f>I128-I129</f>
        <v>0</v>
      </c>
    </row>
    <row r="131" spans="1:8" ht="15.75">
      <c r="A131" s="2"/>
      <c r="B131" s="5"/>
      <c r="C131" s="5"/>
      <c r="D131" s="6"/>
      <c r="E131" s="6"/>
      <c r="F131" s="6"/>
      <c r="G131" s="6"/>
      <c r="H131" s="75"/>
    </row>
  </sheetData>
  <sheetProtection/>
  <autoFilter ref="A8:M130"/>
  <mergeCells count="5">
    <mergeCell ref="I7:J7"/>
    <mergeCell ref="H1:J1"/>
    <mergeCell ref="H2:J2"/>
    <mergeCell ref="H3:J3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F6" sqref="F6:G6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875" style="26" customWidth="1"/>
    <col min="7" max="7" width="14.875" style="14" customWidth="1"/>
    <col min="8" max="8" width="13.625" style="14" customWidth="1"/>
    <col min="9" max="16384" width="9.125" style="14" customWidth="1"/>
  </cols>
  <sheetData>
    <row r="1" spans="1:6" ht="15.75">
      <c r="A1" s="13"/>
      <c r="B1" s="13"/>
      <c r="C1" s="13"/>
      <c r="D1" s="13"/>
      <c r="E1" s="13"/>
      <c r="F1" s="13"/>
    </row>
    <row r="2" spans="1:6" ht="15.75">
      <c r="A2" s="13"/>
      <c r="B2" s="13"/>
      <c r="C2" s="13"/>
      <c r="D2" s="13"/>
      <c r="E2" s="13"/>
      <c r="F2" s="13"/>
    </row>
    <row r="3" spans="1:6" ht="15.75">
      <c r="A3" s="13"/>
      <c r="B3" s="13"/>
      <c r="C3" s="13"/>
      <c r="D3" s="13"/>
      <c r="E3" s="13"/>
      <c r="F3" s="13"/>
    </row>
    <row r="4" spans="1:6" ht="15">
      <c r="A4" s="160"/>
      <c r="B4" s="160"/>
      <c r="C4" s="160"/>
      <c r="D4" s="160"/>
      <c r="E4" s="160"/>
      <c r="F4" s="160"/>
    </row>
    <row r="5" spans="1:6" ht="15">
      <c r="A5" s="15"/>
      <c r="B5" s="15"/>
      <c r="C5" s="15"/>
      <c r="D5" s="15"/>
      <c r="E5" s="15"/>
      <c r="F5" s="16"/>
    </row>
    <row r="6" spans="1:8" ht="42.75">
      <c r="A6" s="69" t="s">
        <v>1</v>
      </c>
      <c r="B6" s="54" t="s">
        <v>127</v>
      </c>
      <c r="C6" s="54" t="s">
        <v>128</v>
      </c>
      <c r="D6" s="54" t="s">
        <v>164</v>
      </c>
      <c r="E6" s="54" t="s">
        <v>130</v>
      </c>
      <c r="F6" s="169" t="s">
        <v>230</v>
      </c>
      <c r="G6" s="169" t="s">
        <v>228</v>
      </c>
      <c r="H6" s="169" t="s">
        <v>196</v>
      </c>
    </row>
    <row r="7" spans="1:8" s="71" customFormat="1" ht="14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s="98" customFormat="1" ht="14.25" customHeight="1">
      <c r="A8" s="8" t="str">
        <f>'Ведомст.2017'!B13</f>
        <v>Общегосударственные вопросы</v>
      </c>
      <c r="B8" s="9" t="str">
        <f>'Ведомст.2017'!D13</f>
        <v>01</v>
      </c>
      <c r="C8" s="19"/>
      <c r="D8" s="43"/>
      <c r="E8" s="20"/>
      <c r="F8" s="101">
        <f>F9+F15+F25+F20</f>
        <v>12537.5</v>
      </c>
      <c r="G8" s="101">
        <f>G9+G15+G25+G20</f>
        <v>2974.46356</v>
      </c>
      <c r="H8" s="108">
        <f aca="true" t="shared" si="0" ref="H8:H38">G8/F8*100</f>
        <v>23.72453487537388</v>
      </c>
    </row>
    <row r="9" spans="1:8" s="36" customFormat="1" ht="41.25" customHeight="1">
      <c r="A9" s="34" t="str">
        <f>'Ведомст.2017'!B14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9" s="40" t="str">
        <f>'Ведомст.2017'!D14</f>
        <v>01</v>
      </c>
      <c r="C9" s="40" t="str">
        <f>'Ведомст.2017'!E14</f>
        <v>04</v>
      </c>
      <c r="D9" s="44"/>
      <c r="E9" s="35"/>
      <c r="F9" s="102">
        <f>F10</f>
        <v>1897.5</v>
      </c>
      <c r="G9" s="102">
        <f>G10</f>
        <v>594.6978399999999</v>
      </c>
      <c r="H9" s="122">
        <f t="shared" si="0"/>
        <v>31.341124637681155</v>
      </c>
    </row>
    <row r="10" spans="1:8" s="39" customFormat="1" ht="15">
      <c r="A10" s="37" t="str">
        <f>'Ведомст.2017'!B15</f>
        <v>Непрограммные расходы органов местного самоуправления</v>
      </c>
      <c r="B10" s="38" t="str">
        <f>'Ведомст.2017'!D15</f>
        <v>01</v>
      </c>
      <c r="C10" s="38" t="str">
        <f>'Ведомст.2017'!E15</f>
        <v>04</v>
      </c>
      <c r="D10" s="45" t="str">
        <f>'Ведомст.2017'!F15</f>
        <v>99</v>
      </c>
      <c r="E10" s="38"/>
      <c r="F10" s="103">
        <f>F11</f>
        <v>1897.5</v>
      </c>
      <c r="G10" s="103">
        <f>G11</f>
        <v>594.6978399999999</v>
      </c>
      <c r="H10" s="182">
        <f t="shared" si="0"/>
        <v>31.341124637681155</v>
      </c>
    </row>
    <row r="11" spans="1:8" s="39" customFormat="1" ht="15">
      <c r="A11" s="37" t="str">
        <f>'Ведомст.2017'!B16</f>
        <v>Иные непрограммные расходы</v>
      </c>
      <c r="B11" s="38" t="str">
        <f>'Ведомст.2017'!D16</f>
        <v>01</v>
      </c>
      <c r="C11" s="38" t="str">
        <f>'Ведомст.2017'!E16</f>
        <v>04</v>
      </c>
      <c r="D11" s="45" t="str">
        <f>'Ведомст.2017'!F16</f>
        <v>99 9 </v>
      </c>
      <c r="E11" s="38"/>
      <c r="F11" s="103">
        <f>F12+F13+F14</f>
        <v>1897.5</v>
      </c>
      <c r="G11" s="103">
        <f>G12+G13+G14</f>
        <v>594.6978399999999</v>
      </c>
      <c r="H11" s="182">
        <f t="shared" si="0"/>
        <v>31.341124637681155</v>
      </c>
    </row>
    <row r="12" spans="1:8" ht="67.5" customHeight="1">
      <c r="A12" s="21" t="str">
        <f>'Ведомст.2017'!B17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2" s="10" t="str">
        <f>'Ведомст.2017'!D17</f>
        <v>01</v>
      </c>
      <c r="C12" s="10" t="str">
        <f>'Ведомст.2017'!E17</f>
        <v>04</v>
      </c>
      <c r="D12" s="46" t="str">
        <f>'Ведомст.2017'!F17</f>
        <v>99 9 00 00110</v>
      </c>
      <c r="E12" s="10" t="str">
        <f>'Ведомст.2017'!G17</f>
        <v>100</v>
      </c>
      <c r="F12" s="104">
        <f>'Ведомст.2017'!H17</f>
        <v>1748.9</v>
      </c>
      <c r="G12" s="104">
        <f>'Вед.'!I16</f>
        <v>582.79784</v>
      </c>
      <c r="H12" s="181">
        <f t="shared" si="0"/>
        <v>33.32368002744582</v>
      </c>
    </row>
    <row r="13" spans="1:8" ht="25.5">
      <c r="A13" s="155" t="str">
        <f>'Ведомст.2017'!B18</f>
        <v>Расходы на обеспечение функций муниципальных органов (Иные бюджетные ассигнования)</v>
      </c>
      <c r="B13" s="10" t="str">
        <f>'Ведомст.2017'!D18</f>
        <v>01</v>
      </c>
      <c r="C13" s="10" t="str">
        <f>'Ведомст.2017'!E18</f>
        <v>04</v>
      </c>
      <c r="D13" s="46" t="str">
        <f>'Ведомст.2017'!F18</f>
        <v>99 9 00 00190</v>
      </c>
      <c r="E13" s="10" t="str">
        <f>'Ведомст.2017'!G18</f>
        <v>200</v>
      </c>
      <c r="F13" s="156">
        <f>'Ведомст.2017'!H18</f>
        <v>101.3</v>
      </c>
      <c r="G13" s="156">
        <f>'Вед.'!I17</f>
        <v>0</v>
      </c>
      <c r="H13" s="181">
        <f t="shared" si="0"/>
        <v>0</v>
      </c>
    </row>
    <row r="14" spans="1:8" ht="102">
      <c r="A14" s="21" t="str">
        <f>'Ведомст.2017'!B19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4" s="10" t="str">
        <f>'Ведомст.2017'!D19</f>
        <v>01</v>
      </c>
      <c r="C14" s="10" t="str">
        <f>'Ведомст.2017'!E19</f>
        <v>04</v>
      </c>
      <c r="D14" s="46" t="str">
        <f>'Ведомст.2017'!F19</f>
        <v>99 9 00 86040</v>
      </c>
      <c r="E14" s="10" t="str">
        <f>'Ведомст.2017'!G19</f>
        <v>500</v>
      </c>
      <c r="F14" s="104">
        <f>'Ведомст.2017'!H19</f>
        <v>47.3</v>
      </c>
      <c r="G14" s="104">
        <f>'Вед.'!I18</f>
        <v>11.9</v>
      </c>
      <c r="H14" s="181">
        <f t="shared" si="0"/>
        <v>25.158562367864697</v>
      </c>
    </row>
    <row r="15" spans="1:8" s="36" customFormat="1" ht="39" customHeight="1">
      <c r="A15" s="34" t="str">
        <f>'Ведомст.2017'!B20</f>
        <v>Обеспечение деятельности финансовых, налоговых и таможенных органов и органов финансового (финансово-бюджетного) надзора</v>
      </c>
      <c r="B15" s="40" t="str">
        <f>'Ведомст.2017'!D20</f>
        <v>01</v>
      </c>
      <c r="C15" s="40" t="str">
        <f>'Ведомст.2017'!E20</f>
        <v>06</v>
      </c>
      <c r="D15" s="47"/>
      <c r="E15" s="40"/>
      <c r="F15" s="102">
        <f aca="true" t="shared" si="1" ref="F15:G18">F16</f>
        <v>437</v>
      </c>
      <c r="G15" s="102">
        <f t="shared" si="1"/>
        <v>109.2</v>
      </c>
      <c r="H15" s="122">
        <f t="shared" si="0"/>
        <v>24.988558352402745</v>
      </c>
    </row>
    <row r="16" spans="1:8" ht="39" customHeight="1">
      <c r="A16" s="37" t="str">
        <f>'Ведомст.2017'!B21</f>
        <v>Муниципальная программа «Управление муниципальными финансами Ковардицкого сельского поселения Муромского района на 2016-2020 годы»</v>
      </c>
      <c r="B16" s="38" t="str">
        <f>'Ведомст.2017'!D21</f>
        <v>01</v>
      </c>
      <c r="C16" s="38" t="str">
        <f>'Ведомст.2017'!E21</f>
        <v>06</v>
      </c>
      <c r="D16" s="45" t="str">
        <f>'Ведомст.2017'!F21</f>
        <v>08</v>
      </c>
      <c r="E16" s="38"/>
      <c r="F16" s="105">
        <f t="shared" si="1"/>
        <v>437</v>
      </c>
      <c r="G16" s="105">
        <f t="shared" si="1"/>
        <v>109.2</v>
      </c>
      <c r="H16" s="182">
        <f t="shared" si="0"/>
        <v>24.988558352402745</v>
      </c>
    </row>
    <row r="17" spans="1:8" ht="39" customHeight="1">
      <c r="A17" s="37" t="str">
        <f>'Ведомст.2017'!B22</f>
        <v>Подпрограмма «Повышение эффективности бюджетных расходов Ковардицкого сельского поселения Муромского района на 2016-2020 годы»</v>
      </c>
      <c r="B17" s="38" t="str">
        <f>'Ведомст.2017'!D22</f>
        <v>01</v>
      </c>
      <c r="C17" s="38" t="str">
        <f>'Ведомст.2017'!E22</f>
        <v>06</v>
      </c>
      <c r="D17" s="45" t="str">
        <f>'Ведомст.2017'!F22</f>
        <v>08 2 </v>
      </c>
      <c r="E17" s="38"/>
      <c r="F17" s="105">
        <f t="shared" si="1"/>
        <v>437</v>
      </c>
      <c r="G17" s="105">
        <f t="shared" si="1"/>
        <v>109.2</v>
      </c>
      <c r="H17" s="182">
        <f t="shared" si="0"/>
        <v>24.988558352402745</v>
      </c>
    </row>
    <row r="18" spans="1:8" s="39" customFormat="1" ht="25.5">
      <c r="A18" s="37" t="str">
        <f>'Ведомст.2017'!B23</f>
        <v>Основное мероприятие «Обеспечение качественного управления финансами муниципального образования»</v>
      </c>
      <c r="B18" s="38" t="str">
        <f>'Ведомст.2017'!D23</f>
        <v>01</v>
      </c>
      <c r="C18" s="38" t="str">
        <f>'Ведомст.2017'!E23</f>
        <v>06</v>
      </c>
      <c r="D18" s="45" t="str">
        <f>'Ведомст.2017'!F23</f>
        <v>08 2 01</v>
      </c>
      <c r="E18" s="38"/>
      <c r="F18" s="106">
        <f t="shared" si="1"/>
        <v>437</v>
      </c>
      <c r="G18" s="106">
        <f t="shared" si="1"/>
        <v>109.2</v>
      </c>
      <c r="H18" s="182">
        <f t="shared" si="0"/>
        <v>24.988558352402745</v>
      </c>
    </row>
    <row r="19" spans="1:8" ht="89.25">
      <c r="A19" s="21" t="str">
        <f>'Ведомст.2017'!B24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9" s="10" t="str">
        <f>'Ведомст.2017'!D24</f>
        <v>01</v>
      </c>
      <c r="C19" s="10" t="str">
        <f>'Ведомст.2017'!E24</f>
        <v>06</v>
      </c>
      <c r="D19" s="46" t="str">
        <f>'Ведомст.2017'!F24</f>
        <v>08 2 01 86010</v>
      </c>
      <c r="E19" s="10" t="str">
        <f>'Ведомст.2017'!G24</f>
        <v>500</v>
      </c>
      <c r="F19" s="105">
        <f>'Ведомст.2017'!H24</f>
        <v>437</v>
      </c>
      <c r="G19" s="105">
        <f>'Вед.'!I23</f>
        <v>109.2</v>
      </c>
      <c r="H19" s="181">
        <f t="shared" si="0"/>
        <v>24.988558352402745</v>
      </c>
    </row>
    <row r="20" spans="1:8" s="36" customFormat="1" ht="15">
      <c r="A20" s="34" t="str">
        <f>'Ведомст.2017'!B25</f>
        <v>Резервные фонды</v>
      </c>
      <c r="B20" s="40" t="str">
        <f>'Ведомст.2017'!D25</f>
        <v>01</v>
      </c>
      <c r="C20" s="40" t="str">
        <f>'Ведомст.2017'!E25</f>
        <v>11</v>
      </c>
      <c r="D20" s="47"/>
      <c r="E20" s="40"/>
      <c r="F20" s="102">
        <f>F21</f>
        <v>100</v>
      </c>
      <c r="G20" s="102">
        <f>G21</f>
        <v>0</v>
      </c>
      <c r="H20" s="122">
        <f t="shared" si="0"/>
        <v>0</v>
      </c>
    </row>
    <row r="21" spans="1:8" s="39" customFormat="1" ht="15">
      <c r="A21" s="37" t="str">
        <f>'Ведомст.2017'!B26</f>
        <v>Непрограммные расходы органов местного самоуправления</v>
      </c>
      <c r="B21" s="38" t="str">
        <f>'Ведомст.2017'!D26</f>
        <v>01</v>
      </c>
      <c r="C21" s="38" t="str">
        <f>'Ведомст.2017'!E26</f>
        <v>11</v>
      </c>
      <c r="D21" s="45" t="str">
        <f>'Ведомст.2017'!F26</f>
        <v>99</v>
      </c>
      <c r="E21" s="38"/>
      <c r="F21" s="106">
        <f>F22</f>
        <v>100</v>
      </c>
      <c r="G21" s="106">
        <f>G22</f>
        <v>0</v>
      </c>
      <c r="H21" s="182">
        <f t="shared" si="0"/>
        <v>0</v>
      </c>
    </row>
    <row r="22" spans="1:8" s="39" customFormat="1" ht="15">
      <c r="A22" s="37" t="str">
        <f>'Ведомст.2017'!B27</f>
        <v>Иные непрограммные расходы</v>
      </c>
      <c r="B22" s="38" t="str">
        <f>'Ведомст.2017'!D27</f>
        <v>01</v>
      </c>
      <c r="C22" s="38" t="str">
        <f>'Ведомст.2017'!E27</f>
        <v>11</v>
      </c>
      <c r="D22" s="45" t="str">
        <f>'Ведомст.2017'!F27</f>
        <v>99 9</v>
      </c>
      <c r="E22" s="38"/>
      <c r="F22" s="106">
        <f>SUM(F23:F24)</f>
        <v>100</v>
      </c>
      <c r="G22" s="106">
        <f>SUM(G23:G24)</f>
        <v>0</v>
      </c>
      <c r="H22" s="182">
        <f t="shared" si="0"/>
        <v>0</v>
      </c>
    </row>
    <row r="23" spans="1:8" ht="25.5">
      <c r="A23" s="21" t="str">
        <f>'Ведомст.2017'!B28</f>
        <v>Резервный фонд администрации Ковардицкого сельского поселения (Иные бюджетные ассигнования)</v>
      </c>
      <c r="B23" s="10" t="str">
        <f>'Ведомст.2017'!D28</f>
        <v>01</v>
      </c>
      <c r="C23" s="10" t="str">
        <f>'Ведомст.2017'!E28</f>
        <v>11</v>
      </c>
      <c r="D23" s="46" t="str">
        <f>'Ведомст.2017'!F28</f>
        <v>99 9 00 21300</v>
      </c>
      <c r="E23" s="10" t="str">
        <f>'Ведомст.2017'!G28</f>
        <v>800</v>
      </c>
      <c r="F23" s="105">
        <f>'Ведомст.2017'!H28</f>
        <v>50</v>
      </c>
      <c r="G23" s="105">
        <f>'Вед.'!I27</f>
        <v>0</v>
      </c>
      <c r="H23" s="181">
        <f t="shared" si="0"/>
        <v>0</v>
      </c>
    </row>
    <row r="24" spans="1:8" ht="38.25">
      <c r="A24" s="21" t="str">
        <f>'Ведомст.2017'!B29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4" s="10" t="str">
        <f>'Ведомст.2017'!D29</f>
        <v>01</v>
      </c>
      <c r="C24" s="10" t="str">
        <f>'Ведомст.2017'!E29</f>
        <v>11</v>
      </c>
      <c r="D24" s="46" t="str">
        <f>'Ведомст.2017'!F29</f>
        <v>99 9 00 21310</v>
      </c>
      <c r="E24" s="10" t="str">
        <f>'Ведомст.2017'!G29</f>
        <v>800</v>
      </c>
      <c r="F24" s="105">
        <f>'Ведомст.2017'!H29</f>
        <v>50</v>
      </c>
      <c r="G24" s="105">
        <f>'Вед.'!I28</f>
        <v>0</v>
      </c>
      <c r="H24" s="181">
        <f>G24/F24*100</f>
        <v>0</v>
      </c>
    </row>
    <row r="25" spans="1:8" s="36" customFormat="1" ht="18" customHeight="1">
      <c r="A25" s="34" t="str">
        <f>'Ведомст.2017'!B30</f>
        <v>Другие общегосударственные вопросы</v>
      </c>
      <c r="B25" s="41" t="str">
        <f>'Ведомст.2017'!D30</f>
        <v>01</v>
      </c>
      <c r="C25" s="41" t="str">
        <f>'Ведомст.2017'!E30</f>
        <v>13</v>
      </c>
      <c r="D25" s="48"/>
      <c r="E25" s="41"/>
      <c r="F25" s="102">
        <f>F26+F31+F35</f>
        <v>10103</v>
      </c>
      <c r="G25" s="102">
        <f>G26+G31+G35</f>
        <v>2270.56572</v>
      </c>
      <c r="H25" s="122">
        <f t="shared" si="0"/>
        <v>22.474173215876473</v>
      </c>
    </row>
    <row r="26" spans="1:8" s="39" customFormat="1" ht="38.25">
      <c r="A26" s="37" t="str">
        <f>'Ведомст.2017'!B112</f>
        <v>Муниципальная программа «Развитие муниципальной службы в Ковардицком сельском поселении Муромского района на 2016-2020 годы»</v>
      </c>
      <c r="B26" s="38" t="str">
        <f>'Ведомст.2017'!D112</f>
        <v>01</v>
      </c>
      <c r="C26" s="38" t="str">
        <f>'Ведомст.2017'!E112</f>
        <v>13</v>
      </c>
      <c r="D26" s="45" t="str">
        <f>'Ведомст.2017'!F112</f>
        <v>05</v>
      </c>
      <c r="E26" s="97"/>
      <c r="F26" s="106">
        <f>F27</f>
        <v>9855.3</v>
      </c>
      <c r="G26" s="106">
        <f>G27</f>
        <v>2238.80572</v>
      </c>
      <c r="H26" s="182">
        <f t="shared" si="0"/>
        <v>22.716768845189897</v>
      </c>
    </row>
    <row r="27" spans="1:8" s="39" customFormat="1" ht="51">
      <c r="A27" s="37" t="str">
        <f>'Ведомст.2017'!B113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7" s="38" t="str">
        <f>'Ведомст.2017'!D113</f>
        <v>01</v>
      </c>
      <c r="C27" s="38" t="str">
        <f>'Ведомст.2017'!E113</f>
        <v>13</v>
      </c>
      <c r="D27" s="45" t="str">
        <f>'Ведомст.2017'!F113</f>
        <v>05 0 02 </v>
      </c>
      <c r="E27" s="97"/>
      <c r="F27" s="106">
        <f>SUM(F28:F30)</f>
        <v>9855.3</v>
      </c>
      <c r="G27" s="106">
        <f>SUM(G28:G30)</f>
        <v>2238.80572</v>
      </c>
      <c r="H27" s="182">
        <f t="shared" si="0"/>
        <v>22.716768845189897</v>
      </c>
    </row>
    <row r="28" spans="1:8" ht="92.25" customHeight="1">
      <c r="A28" s="21" t="str">
        <f>'Ведомст.2017'!B114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8" s="10" t="str">
        <f>'Ведомст.2017'!D114</f>
        <v>01</v>
      </c>
      <c r="C28" s="10" t="str">
        <f>'Ведомст.2017'!E114</f>
        <v>13</v>
      </c>
      <c r="D28" s="46" t="str">
        <f>'Ведомст.2017'!F114</f>
        <v>05 0 02 Ц0590</v>
      </c>
      <c r="E28" s="10" t="str">
        <f>'Ведомст.2017'!G114</f>
        <v>100</v>
      </c>
      <c r="F28" s="104">
        <f>'Ведомст.2017'!H114</f>
        <v>5997.2</v>
      </c>
      <c r="G28" s="104">
        <f>'Вед.'!I113</f>
        <v>1409.4771999999998</v>
      </c>
      <c r="H28" s="181">
        <f t="shared" si="0"/>
        <v>23.502254385379842</v>
      </c>
    </row>
    <row r="29" spans="1:8" ht="63.75">
      <c r="A29" s="21" t="str">
        <f>'Ведомст.2017'!B115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9" s="10" t="str">
        <f>'Ведомст.2017'!D115</f>
        <v>01</v>
      </c>
      <c r="C29" s="10" t="str">
        <f>'Ведомст.2017'!E115</f>
        <v>13</v>
      </c>
      <c r="D29" s="46" t="str">
        <f>'Ведомст.2017'!F115</f>
        <v>05 0 02 Ц0590</v>
      </c>
      <c r="E29" s="10" t="str">
        <f>'Ведомст.2017'!G115</f>
        <v>200</v>
      </c>
      <c r="F29" s="104">
        <f>'Ведомст.2017'!H115</f>
        <v>2957.1</v>
      </c>
      <c r="G29" s="104">
        <f>'Вед.'!I114</f>
        <v>554.59652</v>
      </c>
      <c r="H29" s="181">
        <f t="shared" si="0"/>
        <v>18.75474349869805</v>
      </c>
    </row>
    <row r="30" spans="1:8" ht="51">
      <c r="A30" s="21" t="str">
        <f>'Ведомст.2017'!B116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0" s="10" t="str">
        <f>'Ведомст.2017'!D116</f>
        <v>01</v>
      </c>
      <c r="C30" s="10" t="str">
        <f>'Ведомст.2017'!E116</f>
        <v>13</v>
      </c>
      <c r="D30" s="46" t="str">
        <f>'Ведомст.2017'!F116</f>
        <v>05 0 02 Ц0590</v>
      </c>
      <c r="E30" s="10" t="str">
        <f>'Ведомст.2017'!G116</f>
        <v>800</v>
      </c>
      <c r="F30" s="104">
        <f>'Ведомст.2017'!H116</f>
        <v>901</v>
      </c>
      <c r="G30" s="104">
        <f>'Вед.'!I115</f>
        <v>274.732</v>
      </c>
      <c r="H30" s="181">
        <f t="shared" si="0"/>
        <v>30.491897891231968</v>
      </c>
    </row>
    <row r="31" spans="1:8" s="39" customFormat="1" ht="38.25">
      <c r="A31" s="37" t="str">
        <f>'Ведомст.2017'!B31</f>
        <v>Муниципальная программа «Управление муниципальным имуществом Ковардицкого сельского поселения Муромского района на 2016-2020 годы»</v>
      </c>
      <c r="B31" s="42" t="str">
        <f>'Ведомст.2017'!D31</f>
        <v>01</v>
      </c>
      <c r="C31" s="42" t="str">
        <f>'Ведомст.2017'!E31</f>
        <v>13</v>
      </c>
      <c r="D31" s="49" t="str">
        <f>'Ведомст.2017'!F31</f>
        <v>07</v>
      </c>
      <c r="E31" s="42"/>
      <c r="F31" s="106">
        <f>F32</f>
        <v>160</v>
      </c>
      <c r="G31" s="106">
        <f>G32</f>
        <v>9.76</v>
      </c>
      <c r="H31" s="182">
        <f t="shared" si="0"/>
        <v>6.1</v>
      </c>
    </row>
    <row r="32" spans="1:8" s="39" customFormat="1" ht="24.75" customHeight="1">
      <c r="A32" s="37" t="str">
        <f>'Ведомст.2017'!B32</f>
        <v>Основное мероприятие «Обеспечение эффективного управления муниципальным имуществом»</v>
      </c>
      <c r="B32" s="42" t="str">
        <f>'Ведомст.2017'!D32</f>
        <v>01</v>
      </c>
      <c r="C32" s="42" t="str">
        <f>'Ведомст.2017'!E32</f>
        <v>13</v>
      </c>
      <c r="D32" s="49" t="str">
        <f>'Ведомст.2017'!F32</f>
        <v>07 0 01</v>
      </c>
      <c r="E32" s="42"/>
      <c r="F32" s="106">
        <f>SUM(F33:F34)</f>
        <v>160</v>
      </c>
      <c r="G32" s="106">
        <f>SUM(G33:G34)</f>
        <v>9.76</v>
      </c>
      <c r="H32" s="182">
        <f t="shared" si="0"/>
        <v>6.1</v>
      </c>
    </row>
    <row r="33" spans="1:8" ht="51">
      <c r="A33" s="21" t="str">
        <f>'Ведомст.2017'!B33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3" s="22" t="str">
        <f>'Ведомст.2017'!D33</f>
        <v>01</v>
      </c>
      <c r="C33" s="22" t="str">
        <f>'Ведомст.2017'!E33</f>
        <v>13</v>
      </c>
      <c r="D33" s="50" t="str">
        <f>'Ведомст.2017'!F33</f>
        <v>07 0 01 22310</v>
      </c>
      <c r="E33" s="22" t="str">
        <f>'Ведомст.2017'!G33</f>
        <v>200</v>
      </c>
      <c r="F33" s="105">
        <f>'Ведомст.2017'!H33</f>
        <v>150</v>
      </c>
      <c r="G33" s="105">
        <f>'Вед.'!I32</f>
        <v>0</v>
      </c>
      <c r="H33" s="181">
        <f t="shared" si="0"/>
        <v>0</v>
      </c>
    </row>
    <row r="34" spans="1:8" ht="38.25">
      <c r="A34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4" s="22" t="str">
        <f>'Ведомст.2017'!D34</f>
        <v>01</v>
      </c>
      <c r="C34" s="22" t="str">
        <f>'Ведомст.2017'!E34</f>
        <v>13</v>
      </c>
      <c r="D34" s="50" t="str">
        <f>'Ведомст.2017'!F34</f>
        <v>07 0 01 22310</v>
      </c>
      <c r="E34" s="22" t="str">
        <f>'Ведомст.2017'!G34</f>
        <v>800</v>
      </c>
      <c r="F34" s="105">
        <f>'Ведомст.2017'!H34</f>
        <v>10</v>
      </c>
      <c r="G34" s="105">
        <f>'Вед.'!I33</f>
        <v>9.76</v>
      </c>
      <c r="H34" s="181">
        <f t="shared" si="0"/>
        <v>97.6</v>
      </c>
    </row>
    <row r="35" spans="1:8" s="39" customFormat="1" ht="15">
      <c r="A35" s="37" t="str">
        <f>'Ведомст.2017'!B35</f>
        <v>Непрограммные расходы органов местного самоуправления</v>
      </c>
      <c r="B35" s="38" t="str">
        <f>'Ведомст.2017'!D35</f>
        <v>01</v>
      </c>
      <c r="C35" s="38" t="str">
        <f>'Ведомст.2017'!E35</f>
        <v>13</v>
      </c>
      <c r="D35" s="45" t="str">
        <f>'Ведомст.2017'!F35</f>
        <v>99 </v>
      </c>
      <c r="E35" s="38"/>
      <c r="F35" s="106">
        <f>F36</f>
        <v>87.7</v>
      </c>
      <c r="G35" s="106">
        <f>G36</f>
        <v>22</v>
      </c>
      <c r="H35" s="182">
        <f t="shared" si="0"/>
        <v>25.085518814139107</v>
      </c>
    </row>
    <row r="36" spans="1:8" s="39" customFormat="1" ht="15">
      <c r="A36" s="37" t="str">
        <f>'Ведомст.2017'!B36</f>
        <v>Иные непрограммные расходы</v>
      </c>
      <c r="B36" s="38" t="str">
        <f>'Ведомст.2017'!D36</f>
        <v>01</v>
      </c>
      <c r="C36" s="38" t="str">
        <f>'Ведомст.2017'!E36</f>
        <v>13</v>
      </c>
      <c r="D36" s="45" t="str">
        <f>'Ведомст.2017'!F36</f>
        <v>99 9</v>
      </c>
      <c r="E36" s="38"/>
      <c r="F36" s="106">
        <f>F37</f>
        <v>87.7</v>
      </c>
      <c r="G36" s="106">
        <f>G37</f>
        <v>22</v>
      </c>
      <c r="H36" s="182">
        <f t="shared" si="0"/>
        <v>25.085518814139107</v>
      </c>
    </row>
    <row r="37" spans="1:8" ht="102">
      <c r="A37" s="21" t="str">
        <f>'Ведомст.2017'!B37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7" s="10" t="str">
        <f>'Ведомст.2017'!D37</f>
        <v>01</v>
      </c>
      <c r="C37" s="10" t="str">
        <f>'Ведомст.2017'!E37</f>
        <v>13</v>
      </c>
      <c r="D37" s="46" t="str">
        <f>'Ведомст.2017'!F37</f>
        <v>99 9 00 86040</v>
      </c>
      <c r="E37" s="10" t="str">
        <f>'Ведомст.2017'!G37</f>
        <v>500</v>
      </c>
      <c r="F37" s="104">
        <f>'Ведомст.2017'!H37</f>
        <v>87.7</v>
      </c>
      <c r="G37" s="104">
        <f>'Вед.'!I36</f>
        <v>22</v>
      </c>
      <c r="H37" s="181">
        <f t="shared" si="0"/>
        <v>25.085518814139107</v>
      </c>
    </row>
    <row r="38" spans="1:8" ht="14.25">
      <c r="A38" s="8" t="str">
        <f>'Ведомст.2017'!B38</f>
        <v>Национальная оборона</v>
      </c>
      <c r="B38" s="19" t="str">
        <f>'Ведомст.2017'!D38</f>
        <v>02</v>
      </c>
      <c r="C38" s="19"/>
      <c r="D38" s="51"/>
      <c r="E38" s="19"/>
      <c r="F38" s="101">
        <f aca="true" t="shared" si="2" ref="F38:G41">F39</f>
        <v>318.7</v>
      </c>
      <c r="G38" s="101">
        <f t="shared" si="2"/>
        <v>79.99999999999999</v>
      </c>
      <c r="H38" s="108">
        <f t="shared" si="0"/>
        <v>25.101976780671475</v>
      </c>
    </row>
    <row r="39" spans="1:8" s="36" customFormat="1" ht="15">
      <c r="A39" s="34" t="str">
        <f>'Ведомст.2017'!B39</f>
        <v>Мобилизационная и вневойсковая подготовка</v>
      </c>
      <c r="B39" s="41" t="str">
        <f>'Ведомст.2017'!D39</f>
        <v>02</v>
      </c>
      <c r="C39" s="41" t="str">
        <f>'Ведомст.2017'!E39</f>
        <v>03</v>
      </c>
      <c r="D39" s="48"/>
      <c r="E39" s="41"/>
      <c r="F39" s="102">
        <f t="shared" si="2"/>
        <v>318.7</v>
      </c>
      <c r="G39" s="102">
        <f t="shared" si="2"/>
        <v>79.99999999999999</v>
      </c>
      <c r="H39" s="122">
        <f aca="true" t="shared" si="3" ref="H39:H65">G39/F39*100</f>
        <v>25.101976780671475</v>
      </c>
    </row>
    <row r="40" spans="1:8" s="39" customFormat="1" ht="38.25">
      <c r="A40" s="37" t="str">
        <f>'Ведомст.2017'!B40</f>
        <v>Муниципальная программа «Управление муниципальными финансами Ковардицкого сельского поселения Муромского района на 2016-2020 годы»</v>
      </c>
      <c r="B40" s="42" t="str">
        <f>'Ведомст.2017'!D40</f>
        <v>02</v>
      </c>
      <c r="C40" s="42" t="str">
        <f>'Ведомст.2017'!E40</f>
        <v>03</v>
      </c>
      <c r="D40" s="49" t="str">
        <f>'Ведомст.2017'!F40</f>
        <v>08</v>
      </c>
      <c r="E40" s="42"/>
      <c r="F40" s="106">
        <f t="shared" si="2"/>
        <v>318.7</v>
      </c>
      <c r="G40" s="106">
        <f t="shared" si="2"/>
        <v>79.99999999999999</v>
      </c>
      <c r="H40" s="182">
        <f t="shared" si="3"/>
        <v>25.101976780671475</v>
      </c>
    </row>
    <row r="41" spans="1:8" s="39" customFormat="1" ht="54" customHeight="1">
      <c r="A41" s="37" t="str">
        <f>'Ведомст.2017'!B41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 сельское поселение Муромского района»</v>
      </c>
      <c r="B41" s="42" t="str">
        <f>'Ведомст.2017'!D41</f>
        <v>02</v>
      </c>
      <c r="C41" s="42" t="str">
        <f>'Ведомст.2017'!E41</f>
        <v>03</v>
      </c>
      <c r="D41" s="49" t="str">
        <f>'Ведомст.2017'!F41</f>
        <v>08 3</v>
      </c>
      <c r="E41" s="42"/>
      <c r="F41" s="106">
        <f t="shared" si="2"/>
        <v>318.7</v>
      </c>
      <c r="G41" s="106">
        <f t="shared" si="2"/>
        <v>79.99999999999999</v>
      </c>
      <c r="H41" s="182">
        <f t="shared" si="3"/>
        <v>25.101976780671475</v>
      </c>
    </row>
    <row r="42" spans="1:8" s="39" customFormat="1" ht="51">
      <c r="A42" s="37" t="str">
        <f>'Ведомст.2017'!B42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2" s="42" t="str">
        <f>'Ведомст.2017'!D42</f>
        <v>02</v>
      </c>
      <c r="C42" s="42" t="str">
        <f>'Ведомст.2017'!E42</f>
        <v>03</v>
      </c>
      <c r="D42" s="49" t="str">
        <f>'Ведомст.2017'!F42</f>
        <v>08 3 01</v>
      </c>
      <c r="E42" s="42"/>
      <c r="F42" s="106">
        <f>SUM(F43:F44)</f>
        <v>318.7</v>
      </c>
      <c r="G42" s="106">
        <f>SUM(G43:G44)</f>
        <v>79.99999999999999</v>
      </c>
      <c r="H42" s="182">
        <f t="shared" si="3"/>
        <v>25.101976780671475</v>
      </c>
    </row>
    <row r="43" spans="1:8" ht="71.25" customHeight="1">
      <c r="A43" s="21" t="str">
        <f>'Ведомст.2017'!B43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3" s="22" t="str">
        <f>'Ведомст.2017'!D43</f>
        <v>02</v>
      </c>
      <c r="C43" s="22" t="str">
        <f>'Ведомст.2017'!E43</f>
        <v>03</v>
      </c>
      <c r="D43" s="50" t="str">
        <f>'Ведомст.2017'!F43</f>
        <v>08 3 01 51180</v>
      </c>
      <c r="E43" s="22" t="str">
        <f>'Ведомст.2017'!G43</f>
        <v>100</v>
      </c>
      <c r="F43" s="105">
        <f>'Ведомст.2017'!H43</f>
        <v>307.3</v>
      </c>
      <c r="G43" s="105">
        <f>'Вед.'!I42</f>
        <v>73.14197999999999</v>
      </c>
      <c r="H43" s="181">
        <f t="shared" si="3"/>
        <v>23.801490400260327</v>
      </c>
    </row>
    <row r="44" spans="1:8" ht="38.25">
      <c r="A44" s="21" t="str">
        <f>'Ведомст.2017'!B44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4" s="22" t="str">
        <f>'Ведомст.2017'!D44</f>
        <v>02</v>
      </c>
      <c r="C44" s="22" t="str">
        <f>'Ведомст.2017'!E44</f>
        <v>03</v>
      </c>
      <c r="D44" s="50" t="str">
        <f>'Ведомст.2017'!F44</f>
        <v>08 3 01 51180</v>
      </c>
      <c r="E44" s="22" t="str">
        <f>'Ведомст.2017'!G44</f>
        <v>200</v>
      </c>
      <c r="F44" s="105">
        <f>'Ведомст.2017'!H44</f>
        <v>11.4</v>
      </c>
      <c r="G44" s="105">
        <f>'Вед.'!I43</f>
        <v>6.85802</v>
      </c>
      <c r="H44" s="181">
        <f t="shared" si="3"/>
        <v>60.158070175438596</v>
      </c>
    </row>
    <row r="45" spans="1:8" ht="14.25">
      <c r="A45" s="8" t="str">
        <f>'Ведомст.2017'!B45</f>
        <v>Национальная безопасность и правоохранительная деятельность</v>
      </c>
      <c r="B45" s="9" t="str">
        <f>'Ведомст.2017'!D45</f>
        <v>03</v>
      </c>
      <c r="C45" s="9"/>
      <c r="D45" s="52"/>
      <c r="E45" s="9"/>
      <c r="F45" s="101">
        <f aca="true" t="shared" si="4" ref="F45:G48">F46</f>
        <v>334</v>
      </c>
      <c r="G45" s="101">
        <f t="shared" si="4"/>
        <v>39.453</v>
      </c>
      <c r="H45" s="108">
        <f t="shared" si="3"/>
        <v>11.812275449101797</v>
      </c>
    </row>
    <row r="46" spans="1:8" s="36" customFormat="1" ht="27">
      <c r="A46" s="34" t="str">
        <f>'Ведомст.2017'!B46</f>
        <v>Защита населения и территории от чрезвычайных ситуаций природного и техногенного характера, гражданская оборона</v>
      </c>
      <c r="B46" s="40" t="str">
        <f>'Ведомст.2017'!D46</f>
        <v>03</v>
      </c>
      <c r="C46" s="40" t="str">
        <f>'Ведомст.2017'!E46</f>
        <v>09</v>
      </c>
      <c r="D46" s="47"/>
      <c r="E46" s="40"/>
      <c r="F46" s="102">
        <f t="shared" si="4"/>
        <v>334</v>
      </c>
      <c r="G46" s="102">
        <f t="shared" si="4"/>
        <v>39.453</v>
      </c>
      <c r="H46" s="122">
        <f t="shared" si="3"/>
        <v>11.812275449101797</v>
      </c>
    </row>
    <row r="47" spans="1:8" s="39" customFormat="1" ht="51">
      <c r="A47" s="37" t="str">
        <f>'Ведомст.2017'!B47</f>
        <v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v>
      </c>
      <c r="B47" s="38" t="str">
        <f>'Ведомст.2017'!D47</f>
        <v>03</v>
      </c>
      <c r="C47" s="38" t="str">
        <f>'Ведомст.2017'!E47</f>
        <v>09</v>
      </c>
      <c r="D47" s="45" t="str">
        <f>'Ведомст.2017'!F47</f>
        <v>02</v>
      </c>
      <c r="E47" s="38"/>
      <c r="F47" s="106">
        <f t="shared" si="4"/>
        <v>334</v>
      </c>
      <c r="G47" s="106">
        <f t="shared" si="4"/>
        <v>39.453</v>
      </c>
      <c r="H47" s="182">
        <f t="shared" si="3"/>
        <v>11.812275449101797</v>
      </c>
    </row>
    <row r="48" spans="1:8" s="39" customFormat="1" ht="63.75">
      <c r="A48" s="37" t="str">
        <f>'Ведомст.2017'!B48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v>
      </c>
      <c r="B48" s="38" t="str">
        <f>'Ведомст.2017'!D48</f>
        <v>03</v>
      </c>
      <c r="C48" s="38" t="str">
        <f>'Ведомст.2017'!E48</f>
        <v>09</v>
      </c>
      <c r="D48" s="45" t="str">
        <f>'Ведомст.2017'!F48</f>
        <v>02 1 </v>
      </c>
      <c r="E48" s="38"/>
      <c r="F48" s="106">
        <f t="shared" si="4"/>
        <v>334</v>
      </c>
      <c r="G48" s="106">
        <f t="shared" si="4"/>
        <v>39.453</v>
      </c>
      <c r="H48" s="182">
        <f t="shared" si="3"/>
        <v>11.812275449101797</v>
      </c>
    </row>
    <row r="49" spans="1:8" s="39" customFormat="1" ht="25.5">
      <c r="A49" s="37" t="str">
        <f>'Ведомст.2017'!B49</f>
        <v>Основное мероприятие «Обеспечение условий для безопасной жизнедеятельности населения сельского поселения»</v>
      </c>
      <c r="B49" s="38" t="str">
        <f>'Ведомст.2017'!D49</f>
        <v>03</v>
      </c>
      <c r="C49" s="38" t="str">
        <f>'Ведомст.2017'!E49</f>
        <v>09</v>
      </c>
      <c r="D49" s="45" t="str">
        <f>'Ведомст.2017'!F49</f>
        <v>02 1 01</v>
      </c>
      <c r="E49" s="38"/>
      <c r="F49" s="106">
        <f>SUM(F50:F53)</f>
        <v>334</v>
      </c>
      <c r="G49" s="106">
        <f>SUM(G50:G53)</f>
        <v>39.453</v>
      </c>
      <c r="H49" s="182">
        <f t="shared" si="3"/>
        <v>11.812275449101797</v>
      </c>
    </row>
    <row r="50" spans="1:8" ht="38.25">
      <c r="A50" s="21" t="str">
        <f>'Ведомст.2017'!B50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0" s="10" t="str">
        <f>'Ведомст.2017'!D50</f>
        <v>03</v>
      </c>
      <c r="C50" s="10" t="str">
        <f>'Ведомст.2017'!E50</f>
        <v>09</v>
      </c>
      <c r="D50" s="46" t="str">
        <f>'Ведомст.2017'!F50</f>
        <v>02 1 01 22730</v>
      </c>
      <c r="E50" s="10" t="str">
        <f>'Ведомст.2017'!G50</f>
        <v>200</v>
      </c>
      <c r="F50" s="104">
        <f>'Ведомст.2017'!H50</f>
        <v>196.1</v>
      </c>
      <c r="G50" s="104">
        <f>'Вед.'!I49</f>
        <v>0</v>
      </c>
      <c r="H50" s="181">
        <f t="shared" si="3"/>
        <v>0</v>
      </c>
    </row>
    <row r="51" spans="1:8" ht="51">
      <c r="A51" s="21" t="str">
        <f>'Ведомст.2017'!B51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1" s="10" t="str">
        <f>'Ведомст.2017'!D51</f>
        <v>03</v>
      </c>
      <c r="C51" s="10" t="str">
        <f>'Ведомст.2017'!E51</f>
        <v>09</v>
      </c>
      <c r="D51" s="46" t="str">
        <f>'Ведомст.2017'!F51</f>
        <v>02 1 01 22740</v>
      </c>
      <c r="E51" s="10" t="str">
        <f>'Ведомст.2017'!G51</f>
        <v>200</v>
      </c>
      <c r="F51" s="104">
        <f>'Ведомст.2017'!H51</f>
        <v>60</v>
      </c>
      <c r="G51" s="104">
        <f>'Вед.'!I50</f>
        <v>31.633</v>
      </c>
      <c r="H51" s="181">
        <f t="shared" si="3"/>
        <v>52.721666666666664</v>
      </c>
    </row>
    <row r="52" spans="1:8" ht="38.25">
      <c r="A52" s="21" t="str">
        <f>'Ведомст.2017'!B52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'Ведомст.2017'!D52</f>
        <v>03</v>
      </c>
      <c r="C52" s="10" t="str">
        <f>'Ведомст.2017'!E52</f>
        <v>09</v>
      </c>
      <c r="D52" s="46" t="str">
        <f>'Ведомст.2017'!F52</f>
        <v>02 1 01 22750</v>
      </c>
      <c r="E52" s="10" t="str">
        <f>'Ведомст.2017'!G52</f>
        <v>200</v>
      </c>
      <c r="F52" s="104">
        <f>'Ведомст.2017'!H52</f>
        <v>70</v>
      </c>
      <c r="G52" s="104">
        <f>'Вед.'!I51</f>
        <v>0</v>
      </c>
      <c r="H52" s="181">
        <f t="shared" si="3"/>
        <v>0</v>
      </c>
    </row>
    <row r="53" spans="1:8" ht="25.5">
      <c r="A53" s="21" t="str">
        <f>'Ведомст.2017'!B53</f>
        <v>Прочие мероприятия (Закупка товаров, работ и услуг для обеспечения государственных (муниципальных) нужд)</v>
      </c>
      <c r="B53" s="10" t="str">
        <f>'Ведомст.2017'!D53</f>
        <v>03</v>
      </c>
      <c r="C53" s="10" t="str">
        <f>'Ведомст.2017'!E53</f>
        <v>09</v>
      </c>
      <c r="D53" s="46" t="str">
        <f>'Ведомст.2017'!F53</f>
        <v>02 1 01 22770</v>
      </c>
      <c r="E53" s="10" t="str">
        <f>'Ведомст.2017'!G53</f>
        <v>200</v>
      </c>
      <c r="F53" s="104">
        <f>'Ведомст.2017'!H53</f>
        <v>7.9</v>
      </c>
      <c r="G53" s="104">
        <f>'Вед.'!I52</f>
        <v>7.82</v>
      </c>
      <c r="H53" s="181">
        <f>G53/F53*100</f>
        <v>98.9873417721519</v>
      </c>
    </row>
    <row r="54" spans="1:8" ht="15">
      <c r="A54" s="8" t="str">
        <f>'Ведомст.2017'!B54</f>
        <v>Национальная экономика</v>
      </c>
      <c r="B54" s="9" t="str">
        <f>'Ведомст.2017'!D54</f>
        <v>04</v>
      </c>
      <c r="C54" s="154"/>
      <c r="D54" s="153"/>
      <c r="E54" s="154"/>
      <c r="F54" s="215">
        <f aca="true" t="shared" si="5" ref="F54:G57">F55</f>
        <v>940</v>
      </c>
      <c r="G54" s="215">
        <f t="shared" si="5"/>
        <v>817.67371</v>
      </c>
      <c r="H54" s="108">
        <f t="shared" si="3"/>
        <v>86.98656489361703</v>
      </c>
    </row>
    <row r="55" spans="1:8" s="39" customFormat="1" ht="15">
      <c r="A55" s="34" t="str">
        <f>'Ведомст.2017'!B55</f>
        <v>Дорожное хозяйство (дорожные фонды)</v>
      </c>
      <c r="B55" s="40" t="str">
        <f>'Ведомст.2017'!D55</f>
        <v>04</v>
      </c>
      <c r="C55" s="40" t="str">
        <f>'Ведомст.2017'!E55</f>
        <v>09</v>
      </c>
      <c r="D55" s="214"/>
      <c r="E55" s="97"/>
      <c r="F55" s="216">
        <f t="shared" si="5"/>
        <v>940</v>
      </c>
      <c r="G55" s="216">
        <f t="shared" si="5"/>
        <v>817.67371</v>
      </c>
      <c r="H55" s="122">
        <f t="shared" si="3"/>
        <v>86.98656489361703</v>
      </c>
    </row>
    <row r="56" spans="1:8" s="39" customFormat="1" ht="25.5">
      <c r="A56" s="37" t="str">
        <f>'Ведомст.2017'!B56</f>
        <v>Муниципальная программа "Дорожное хозяйство Ковардицкого сельского поселения Муромского района на 2017-2020 годы"</v>
      </c>
      <c r="B56" s="38" t="str">
        <f>'Ведомст.2017'!D56</f>
        <v>04</v>
      </c>
      <c r="C56" s="38" t="str">
        <f>'Ведомст.2017'!E56</f>
        <v>09</v>
      </c>
      <c r="D56" s="45" t="str">
        <f>'Ведомст.2017'!F56</f>
        <v>15</v>
      </c>
      <c r="E56" s="97"/>
      <c r="F56" s="176">
        <f t="shared" si="5"/>
        <v>940</v>
      </c>
      <c r="G56" s="176">
        <f t="shared" si="5"/>
        <v>817.67371</v>
      </c>
      <c r="H56" s="182">
        <f t="shared" si="3"/>
        <v>86.98656489361703</v>
      </c>
    </row>
    <row r="57" spans="1:8" s="39" customFormat="1" ht="25.5">
      <c r="A57" s="37" t="str">
        <f>'Ведомст.2017'!B57</f>
        <v>Основное мероприятие "Содержание дорог на территории сельского поселения"</v>
      </c>
      <c r="B57" s="38" t="str">
        <f>'Ведомст.2017'!D57</f>
        <v>04</v>
      </c>
      <c r="C57" s="38" t="str">
        <f>'Ведомст.2017'!E57</f>
        <v>09</v>
      </c>
      <c r="D57" s="45" t="str">
        <f>'Ведомст.2017'!F57</f>
        <v>15 0 01</v>
      </c>
      <c r="E57" s="97"/>
      <c r="F57" s="176">
        <f t="shared" si="5"/>
        <v>940</v>
      </c>
      <c r="G57" s="176">
        <f t="shared" si="5"/>
        <v>817.67371</v>
      </c>
      <c r="H57" s="182">
        <f t="shared" si="3"/>
        <v>86.98656489361703</v>
      </c>
    </row>
    <row r="58" spans="1:8" ht="102">
      <c r="A58" s="21" t="str">
        <f>'Ведомст.2017'!B58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8" s="10" t="str">
        <f>'Ведомст.2017'!D58</f>
        <v>04</v>
      </c>
      <c r="C58" s="10" t="str">
        <f>'Ведомст.2017'!E58</f>
        <v>09</v>
      </c>
      <c r="D58" s="46" t="str">
        <f>'Ведомст.2017'!F58</f>
        <v>15 0 01 86050</v>
      </c>
      <c r="E58" s="10" t="str">
        <f>'Ведомст.2017'!G58</f>
        <v>200</v>
      </c>
      <c r="F58" s="156">
        <f>'Ведомст.2017'!H58</f>
        <v>940</v>
      </c>
      <c r="G58" s="156">
        <f>'Вед.'!I57</f>
        <v>817.67371</v>
      </c>
      <c r="H58" s="181">
        <f t="shared" si="3"/>
        <v>86.98656489361703</v>
      </c>
    </row>
    <row r="59" spans="1:8" ht="14.25">
      <c r="A59" s="8" t="str">
        <f>'Ведомст.2017'!B59</f>
        <v>Жилищно-коммунальное хозяйство</v>
      </c>
      <c r="B59" s="19" t="str">
        <f>'Ведомст.2017'!D59</f>
        <v>05</v>
      </c>
      <c r="C59" s="19"/>
      <c r="D59" s="53"/>
      <c r="E59" s="32"/>
      <c r="F59" s="101">
        <f>F74+F70+F60</f>
        <v>10745.1</v>
      </c>
      <c r="G59" s="101">
        <f>G74+G70+G60</f>
        <v>1428.8198499999999</v>
      </c>
      <c r="H59" s="108">
        <f t="shared" si="3"/>
        <v>13.297408586239307</v>
      </c>
    </row>
    <row r="60" spans="1:8" s="36" customFormat="1" ht="15">
      <c r="A60" s="34" t="str">
        <f>'Ведомст.2017'!B60</f>
        <v>Жилищное хозяйство</v>
      </c>
      <c r="B60" s="41" t="str">
        <f>'Ведомст.2017'!D60</f>
        <v>05</v>
      </c>
      <c r="C60" s="41" t="str">
        <f>'Ведомст.2017'!E60</f>
        <v>01</v>
      </c>
      <c r="D60" s="48"/>
      <c r="E60" s="41"/>
      <c r="F60" s="102">
        <f>F61+F65</f>
        <v>5495.5</v>
      </c>
      <c r="G60" s="102">
        <f>G61+G65</f>
        <v>6.35375</v>
      </c>
      <c r="H60" s="122">
        <f t="shared" si="3"/>
        <v>0.11561732326448913</v>
      </c>
    </row>
    <row r="61" spans="1:8" s="39" customFormat="1" ht="38.25">
      <c r="A61" s="37" t="str">
        <f>'Ведомст.2017'!B61</f>
        <v>Муниципальная программа "Обеспечение доступным и комфортным жильем населения Ковардицкого сельского поселения Муромского района на 2016-2020 годы"</v>
      </c>
      <c r="B61" s="42" t="str">
        <f>'Ведомст.2017'!D61</f>
        <v>05</v>
      </c>
      <c r="C61" s="42" t="str">
        <f>'Ведомст.2017'!E61</f>
        <v>01</v>
      </c>
      <c r="D61" s="49" t="str">
        <f>'Ведомст.2017'!F61</f>
        <v>01</v>
      </c>
      <c r="E61" s="42"/>
      <c r="F61" s="106">
        <f>F62</f>
        <v>5167</v>
      </c>
      <c r="G61" s="106">
        <f>G62</f>
        <v>0</v>
      </c>
      <c r="H61" s="182">
        <f t="shared" si="3"/>
        <v>0</v>
      </c>
    </row>
    <row r="62" spans="1:8" s="39" customFormat="1" ht="25.5">
      <c r="A62" s="37" t="str">
        <f>'Ведомст.2017'!B62</f>
        <v>Подпрограмма "Социальное жилье в Ковардицком сельском поселении Муромского района на 2016-2020 годы"</v>
      </c>
      <c r="B62" s="42" t="str">
        <f>'Ведомст.2017'!D62</f>
        <v>05</v>
      </c>
      <c r="C62" s="42" t="str">
        <f>'Ведомст.2017'!E62</f>
        <v>01</v>
      </c>
      <c r="D62" s="49" t="str">
        <f>'Ведомст.2017'!F62</f>
        <v>01 2 </v>
      </c>
      <c r="E62" s="42"/>
      <c r="F62" s="106">
        <f>F63</f>
        <v>5167</v>
      </c>
      <c r="G62" s="106">
        <f>G63</f>
        <v>0</v>
      </c>
      <c r="H62" s="182">
        <f t="shared" si="3"/>
        <v>0</v>
      </c>
    </row>
    <row r="63" spans="1:8" s="39" customFormat="1" ht="25.5">
      <c r="A63" s="37" t="str">
        <f>'Ведомст.2017'!B63</f>
        <v>Основное мероприятие "Обеспечение нуждающихся граждан социальным жильем"</v>
      </c>
      <c r="B63" s="42" t="str">
        <f>'Ведомст.2017'!D63</f>
        <v>05</v>
      </c>
      <c r="C63" s="42" t="str">
        <f>'Ведомст.2017'!E63</f>
        <v>01</v>
      </c>
      <c r="D63" s="49" t="str">
        <f>'Ведомст.2017'!F63</f>
        <v>01 2 01</v>
      </c>
      <c r="E63" s="42"/>
      <c r="F63" s="106">
        <f>SUM(F64:F64)</f>
        <v>5167</v>
      </c>
      <c r="G63" s="106">
        <f>SUM(G64:G64)</f>
        <v>0</v>
      </c>
      <c r="H63" s="182">
        <f t="shared" si="3"/>
        <v>0</v>
      </c>
    </row>
    <row r="64" spans="1:8" ht="102">
      <c r="A64" s="21" t="str">
        <f>'Ведомст.2017'!B64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4" s="22" t="str">
        <f>'Ведомст.2017'!D64</f>
        <v>05</v>
      </c>
      <c r="C64" s="22" t="str">
        <f>'Ведомст.2017'!E64</f>
        <v>01</v>
      </c>
      <c r="D64" s="50" t="str">
        <f>'Ведомст.2017'!F64</f>
        <v>01 2 01 86040</v>
      </c>
      <c r="E64" s="22" t="str">
        <f>'Ведомст.2017'!G64</f>
        <v>500</v>
      </c>
      <c r="F64" s="105">
        <f>'Ведомст.2017'!H64</f>
        <v>5167</v>
      </c>
      <c r="G64" s="105">
        <f>'Вед.'!I63</f>
        <v>0</v>
      </c>
      <c r="H64" s="181">
        <f t="shared" si="3"/>
        <v>0</v>
      </c>
    </row>
    <row r="65" spans="1:8" s="39" customFormat="1" ht="38.25">
      <c r="A65" s="37" t="str">
        <f>'Ведомст.2017'!B65</f>
        <v>Муниципальная программа «Капитальный ремонт жилищного фонда Ковардицкого сельского поселения Муромского района на 2016-2020 годы»</v>
      </c>
      <c r="B65" s="42" t="str">
        <f>'Ведомст.2017'!D65</f>
        <v>05</v>
      </c>
      <c r="C65" s="42" t="str">
        <f>'Ведомст.2017'!E65</f>
        <v>01</v>
      </c>
      <c r="D65" s="49" t="str">
        <f>'Ведомст.2017'!F65</f>
        <v>12</v>
      </c>
      <c r="E65" s="42"/>
      <c r="F65" s="106">
        <f>F66</f>
        <v>328.5</v>
      </c>
      <c r="G65" s="106">
        <f>G66</f>
        <v>6.35375</v>
      </c>
      <c r="H65" s="182">
        <f t="shared" si="3"/>
        <v>1.9341704718417045</v>
      </c>
    </row>
    <row r="66" spans="1:8" s="39" customFormat="1" ht="38.25">
      <c r="A66" s="37" t="str">
        <f>'Ведомст.2017'!B66</f>
        <v>Основное мероприятие «Обеспечение  безопасного и комфортного проживания жителей многоквартирных домов сельского поселения»</v>
      </c>
      <c r="B66" s="42" t="str">
        <f>'Ведомст.2017'!D66</f>
        <v>05</v>
      </c>
      <c r="C66" s="42" t="str">
        <f>'Ведомст.2017'!E66</f>
        <v>01</v>
      </c>
      <c r="D66" s="49" t="str">
        <f>'Ведомст.2017'!F66</f>
        <v>12 0 01</v>
      </c>
      <c r="E66" s="42"/>
      <c r="F66" s="106">
        <f>SUM(F67:F69)</f>
        <v>328.5</v>
      </c>
      <c r="G66" s="106">
        <f>SUM(G67:G69)</f>
        <v>6.35375</v>
      </c>
      <c r="H66" s="182">
        <f aca="true" t="shared" si="6" ref="H66:H97">G66/F66*100</f>
        <v>1.9341704718417045</v>
      </c>
    </row>
    <row r="67" spans="1:8" ht="63.75">
      <c r="A67" s="21" t="str">
        <f>'Ведомст.2017'!B67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7" s="22" t="str">
        <f>'Ведомст.2017'!D67</f>
        <v>05</v>
      </c>
      <c r="C67" s="22" t="str">
        <f>'Ведомст.2017'!E67</f>
        <v>01</v>
      </c>
      <c r="D67" s="50" t="str">
        <f>'Ведомст.2017'!F67</f>
        <v>12 0 01 22320</v>
      </c>
      <c r="E67" s="22" t="str">
        <f>'Ведомст.2017'!G67</f>
        <v>200</v>
      </c>
      <c r="F67" s="105">
        <f>'Ведомст.2017'!H67</f>
        <v>197.4</v>
      </c>
      <c r="G67" s="105">
        <f>'Вед.'!I66</f>
        <v>6.35375</v>
      </c>
      <c r="H67" s="181">
        <f t="shared" si="6"/>
        <v>3.2187183383991895</v>
      </c>
    </row>
    <row r="68" spans="1:8" ht="38.25">
      <c r="A68" s="21" t="str">
        <f>'Ведомст.2017'!B68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8" s="22" t="str">
        <f>'Ведомст.2017'!D68</f>
        <v>05</v>
      </c>
      <c r="C68" s="22" t="str">
        <f>'Ведомст.2017'!E68</f>
        <v>01</v>
      </c>
      <c r="D68" s="50" t="str">
        <f>'Ведомст.2017'!F68</f>
        <v>12 0 01 22400</v>
      </c>
      <c r="E68" s="22" t="str">
        <f>'Ведомст.2017'!G68</f>
        <v>200</v>
      </c>
      <c r="F68" s="105">
        <f>'Ведомст.2017'!H68</f>
        <v>50</v>
      </c>
      <c r="G68" s="105">
        <f>'Вед.'!I67</f>
        <v>0</v>
      </c>
      <c r="H68" s="181">
        <f t="shared" si="6"/>
        <v>0</v>
      </c>
    </row>
    <row r="69" spans="1:8" ht="51">
      <c r="A69" s="21" t="str">
        <f>'Ведомст.2017'!B69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69" s="22" t="str">
        <f>'Ведомст.2017'!D69</f>
        <v>05</v>
      </c>
      <c r="C69" s="22" t="str">
        <f>'Ведомст.2017'!E69</f>
        <v>01</v>
      </c>
      <c r="D69" s="50" t="str">
        <f>'Ведомст.2017'!F69</f>
        <v>12 0 01 96010</v>
      </c>
      <c r="E69" s="22" t="str">
        <f>'Ведомст.2017'!G69</f>
        <v>600</v>
      </c>
      <c r="F69" s="105">
        <f>'Ведомст.2017'!H69</f>
        <v>81.1</v>
      </c>
      <c r="G69" s="105">
        <f>'Вед.'!I68</f>
        <v>0</v>
      </c>
      <c r="H69" s="181">
        <f t="shared" si="6"/>
        <v>0</v>
      </c>
    </row>
    <row r="70" spans="1:8" s="36" customFormat="1" ht="15">
      <c r="A70" s="34" t="str">
        <f>'Ведомст.2017'!B70</f>
        <v>Коммунальное хозяйство</v>
      </c>
      <c r="B70" s="41" t="str">
        <f>'Ведомст.2017'!D70</f>
        <v>05</v>
      </c>
      <c r="C70" s="41" t="str">
        <f>'Ведомст.2017'!E70</f>
        <v>02</v>
      </c>
      <c r="D70" s="48"/>
      <c r="E70" s="41"/>
      <c r="F70" s="102">
        <f aca="true" t="shared" si="7" ref="F70:G72">F71</f>
        <v>102</v>
      </c>
      <c r="G70" s="102">
        <f t="shared" si="7"/>
        <v>17.2856</v>
      </c>
      <c r="H70" s="122">
        <f t="shared" si="6"/>
        <v>16.946666666666665</v>
      </c>
    </row>
    <row r="71" spans="1:8" ht="38.25">
      <c r="A71" s="21" t="str">
        <f>'Ведомст.2017'!B71</f>
        <v>Муниципальная программа «Энергосбережение и повышение энергетической эффективности в Ковардицком сельском поселении Муромского района на 2016-2020 годы»</v>
      </c>
      <c r="B71" s="22" t="str">
        <f>'Ведомст.2017'!D71</f>
        <v>05</v>
      </c>
      <c r="C71" s="22" t="str">
        <f>'Ведомст.2017'!E71</f>
        <v>02</v>
      </c>
      <c r="D71" s="50" t="str">
        <f>'Ведомст.2017'!F71</f>
        <v>06</v>
      </c>
      <c r="E71" s="22"/>
      <c r="F71" s="105">
        <f t="shared" si="7"/>
        <v>102</v>
      </c>
      <c r="G71" s="105">
        <f t="shared" si="7"/>
        <v>17.2856</v>
      </c>
      <c r="H71" s="182">
        <f t="shared" si="6"/>
        <v>16.946666666666665</v>
      </c>
    </row>
    <row r="72" spans="1:8" ht="38.25">
      <c r="A72" s="21" t="str">
        <f>'Ведомст.2017'!B72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2" s="22" t="str">
        <f>'Ведомст.2017'!D72</f>
        <v>05</v>
      </c>
      <c r="C72" s="22" t="str">
        <f>'Ведомст.2017'!E72</f>
        <v>02</v>
      </c>
      <c r="D72" s="50" t="str">
        <f>'Ведомст.2017'!F72</f>
        <v>06 0 01</v>
      </c>
      <c r="E72" s="22"/>
      <c r="F72" s="105">
        <f t="shared" si="7"/>
        <v>102</v>
      </c>
      <c r="G72" s="105">
        <f t="shared" si="7"/>
        <v>17.2856</v>
      </c>
      <c r="H72" s="182">
        <f t="shared" si="6"/>
        <v>16.946666666666665</v>
      </c>
    </row>
    <row r="73" spans="1:8" ht="38.25">
      <c r="A73" s="21" t="str">
        <f>'Ведомст.2017'!B73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3" s="22" t="str">
        <f>'Ведомст.2017'!D73</f>
        <v>05</v>
      </c>
      <c r="C73" s="22" t="str">
        <f>'Ведомст.2017'!E73</f>
        <v>02</v>
      </c>
      <c r="D73" s="50" t="str">
        <f>'Ведомст.2017'!F73</f>
        <v>06 0 01 22060</v>
      </c>
      <c r="E73" s="22" t="str">
        <f>'Ведомст.2017'!G73</f>
        <v>200</v>
      </c>
      <c r="F73" s="105">
        <f>'Ведомст.2017'!H73</f>
        <v>102</v>
      </c>
      <c r="G73" s="105">
        <f>'Вед.'!I72</f>
        <v>17.2856</v>
      </c>
      <c r="H73" s="181">
        <f t="shared" si="6"/>
        <v>16.946666666666665</v>
      </c>
    </row>
    <row r="74" spans="1:8" s="36" customFormat="1" ht="15">
      <c r="A74" s="34" t="str">
        <f>'Ведомст.2017'!B74</f>
        <v>Благоустройство</v>
      </c>
      <c r="B74" s="41" t="str">
        <f>'Ведомст.2017'!D74</f>
        <v>05</v>
      </c>
      <c r="C74" s="41" t="str">
        <f>'Ведомст.2017'!E74</f>
        <v>03</v>
      </c>
      <c r="D74" s="48"/>
      <c r="E74" s="41"/>
      <c r="F74" s="102">
        <f>F75</f>
        <v>5147.6</v>
      </c>
      <c r="G74" s="102">
        <f>G75</f>
        <v>1405.1805</v>
      </c>
      <c r="H74" s="122">
        <f t="shared" si="6"/>
        <v>27.297779547750405</v>
      </c>
    </row>
    <row r="75" spans="1:8" s="39" customFormat="1" ht="38.25">
      <c r="A75" s="37" t="str">
        <f>'Ведомст.2017'!B75</f>
        <v>Муниципальная программа «Благоустройство территории Ковардицкого сельского поселения Муромского района на 2016-2020 годы»</v>
      </c>
      <c r="B75" s="42" t="str">
        <f>'Ведомст.2017'!D75</f>
        <v>05</v>
      </c>
      <c r="C75" s="42" t="str">
        <f>'Ведомст.2017'!E75</f>
        <v>03</v>
      </c>
      <c r="D75" s="49" t="str">
        <f>'Ведомст.2017'!F75</f>
        <v>11</v>
      </c>
      <c r="E75" s="42"/>
      <c r="F75" s="106">
        <f>F76</f>
        <v>5147.6</v>
      </c>
      <c r="G75" s="106">
        <f>G76</f>
        <v>1405.1805</v>
      </c>
      <c r="H75" s="182">
        <f t="shared" si="6"/>
        <v>27.297779547750405</v>
      </c>
    </row>
    <row r="76" spans="1:8" s="39" customFormat="1" ht="25.5">
      <c r="A76" s="37" t="str">
        <f>'Ведомст.2017'!B76</f>
        <v>Основное мероприятие «Повышение уровня комфортного проживания населения сельского поселения»</v>
      </c>
      <c r="B76" s="42" t="str">
        <f>'Ведомст.2017'!D76</f>
        <v>05</v>
      </c>
      <c r="C76" s="42" t="str">
        <f>'Ведомст.2017'!E76</f>
        <v>03</v>
      </c>
      <c r="D76" s="49" t="str">
        <f>'Ведомст.2017'!F76</f>
        <v>11 0 01</v>
      </c>
      <c r="E76" s="42"/>
      <c r="F76" s="106">
        <f>SUM(F77:F82)</f>
        <v>5147.6</v>
      </c>
      <c r="G76" s="106">
        <f>SUM(G77:G82)</f>
        <v>1405.1805</v>
      </c>
      <c r="H76" s="182">
        <f t="shared" si="6"/>
        <v>27.297779547750405</v>
      </c>
    </row>
    <row r="77" spans="1:8" ht="51">
      <c r="A77" s="21" t="str">
        <f>'Ведомст.2017'!B77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7" s="22" t="str">
        <f>'Ведомст.2017'!D77</f>
        <v>05</v>
      </c>
      <c r="C77" s="22" t="str">
        <f>'Ведомст.2017'!E77</f>
        <v>03</v>
      </c>
      <c r="D77" s="50" t="str">
        <f>'Ведомст.2017'!F77</f>
        <v>11 0 01 22330</v>
      </c>
      <c r="E77" s="22" t="str">
        <f>'Ведомст.2017'!G77</f>
        <v>200</v>
      </c>
      <c r="F77" s="105">
        <f>'Ведомст.2017'!H77</f>
        <v>2478.1</v>
      </c>
      <c r="G77" s="105">
        <f>'Вед.'!I76</f>
        <v>1326.29532</v>
      </c>
      <c r="H77" s="181">
        <f t="shared" si="6"/>
        <v>53.52065372664542</v>
      </c>
    </row>
    <row r="78" spans="1:8" ht="25.5">
      <c r="A78" s="21" t="str">
        <f>'Ведомст.2017'!B78</f>
        <v>Расходы на ремонт памятников (Закупка товаров, работ и услуг для обеспечения государственных (муниципальных) нужд)</v>
      </c>
      <c r="B78" s="22" t="str">
        <f>'Ведомст.2017'!D78</f>
        <v>05</v>
      </c>
      <c r="C78" s="22" t="str">
        <f>'Ведомст.2017'!E78</f>
        <v>03</v>
      </c>
      <c r="D78" s="50" t="str">
        <f>'Ведомст.2017'!F78</f>
        <v>11 0 01 22340</v>
      </c>
      <c r="E78" s="22" t="str">
        <f>'Ведомст.2017'!G78</f>
        <v>200</v>
      </c>
      <c r="F78" s="105">
        <f>'Ведомст.2017'!H78</f>
        <v>129</v>
      </c>
      <c r="G78" s="105">
        <f>'Вед.'!I77</f>
        <v>9.92502</v>
      </c>
      <c r="H78" s="181">
        <f t="shared" si="6"/>
        <v>7.693813953488372</v>
      </c>
    </row>
    <row r="79" spans="1:8" ht="38.25">
      <c r="A79" s="21" t="str">
        <f>'Ведомст.2017'!B79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9" s="22" t="str">
        <f>'Ведомст.2017'!D79</f>
        <v>05</v>
      </c>
      <c r="C79" s="22" t="str">
        <f>'Ведомст.2017'!E79</f>
        <v>03</v>
      </c>
      <c r="D79" s="50" t="str">
        <f>'Ведомст.2017'!F79</f>
        <v>11 0 01 22350</v>
      </c>
      <c r="E79" s="22" t="str">
        <f>'Ведомст.2017'!G79</f>
        <v>200</v>
      </c>
      <c r="F79" s="105">
        <f>'Ведомст.2017'!H79</f>
        <v>30</v>
      </c>
      <c r="G79" s="105">
        <f>'Вед.'!I78</f>
        <v>0</v>
      </c>
      <c r="H79" s="181">
        <f t="shared" si="6"/>
        <v>0</v>
      </c>
    </row>
    <row r="80" spans="1:8" ht="38.25">
      <c r="A80" s="21" t="str">
        <f>'Ведомст.2017'!B80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0" s="22" t="str">
        <f>'Ведомст.2017'!D80</f>
        <v>05</v>
      </c>
      <c r="C80" s="22" t="str">
        <f>'Ведомст.2017'!E80</f>
        <v>03</v>
      </c>
      <c r="D80" s="50" t="str">
        <f>'Ведомст.2017'!F80</f>
        <v>11 0 01 22360</v>
      </c>
      <c r="E80" s="22" t="str">
        <f>'Ведомст.2017'!G80</f>
        <v>200</v>
      </c>
      <c r="F80" s="105">
        <f>'Ведомст.2017'!H80</f>
        <v>128.3</v>
      </c>
      <c r="G80" s="105">
        <f>'Вед.'!I79</f>
        <v>0</v>
      </c>
      <c r="H80" s="181">
        <f t="shared" si="6"/>
        <v>0</v>
      </c>
    </row>
    <row r="81" spans="1:8" ht="25.5">
      <c r="A81" s="21" t="str">
        <f>'Ведомст.2017'!B81</f>
        <v>Прочие мероприятия по благоустройству (Закупка товаров, работ и услуг для обеспечения государственных (муниципальных) нужд)</v>
      </c>
      <c r="B81" s="22" t="str">
        <f>'Ведомст.2017'!D81</f>
        <v>05</v>
      </c>
      <c r="C81" s="22" t="str">
        <f>'Ведомст.2017'!E81</f>
        <v>03</v>
      </c>
      <c r="D81" s="50" t="str">
        <f>'Ведомст.2017'!F81</f>
        <v>11 0 01 22370</v>
      </c>
      <c r="E81" s="22" t="str">
        <f>'Ведомст.2017'!G81</f>
        <v>200</v>
      </c>
      <c r="F81" s="105">
        <f>'Ведомст.2017'!H81</f>
        <v>441.6</v>
      </c>
      <c r="G81" s="105">
        <f>'Вед.'!I80</f>
        <v>0</v>
      </c>
      <c r="H81" s="181">
        <f t="shared" si="6"/>
        <v>0</v>
      </c>
    </row>
    <row r="82" spans="1:8" ht="38.25">
      <c r="A82" s="21" t="str">
        <f>'Ведомст.2017'!B82</f>
        <v>Мероприятия по размещению муниципального кладбища (Закупка товаров, работ и услуг для обеспечения государственных (муниципальных) нужд)</v>
      </c>
      <c r="B82" s="22" t="str">
        <f>'Ведомст.2017'!D82</f>
        <v>05</v>
      </c>
      <c r="C82" s="22" t="str">
        <f>'Ведомст.2017'!E82</f>
        <v>03</v>
      </c>
      <c r="D82" s="50" t="str">
        <f>'Ведомст.2017'!F82</f>
        <v>11 0 01 22390</v>
      </c>
      <c r="E82" s="22" t="str">
        <f>'Ведомст.2017'!G82</f>
        <v>200</v>
      </c>
      <c r="F82" s="105">
        <f>'Ведомст.2017'!H82</f>
        <v>1940.6</v>
      </c>
      <c r="G82" s="105">
        <f>'Вед.'!I81</f>
        <v>68.96016</v>
      </c>
      <c r="H82" s="181">
        <f>G82/F82*100</f>
        <v>3.5535483870967743</v>
      </c>
    </row>
    <row r="83" spans="1:8" ht="14.25">
      <c r="A83" s="8" t="str">
        <f>'Ведомст.2017'!B83</f>
        <v>Охрана окружающей среды</v>
      </c>
      <c r="B83" s="19" t="str">
        <f>'Ведомст.2017'!D83</f>
        <v>06</v>
      </c>
      <c r="C83" s="19"/>
      <c r="D83" s="51"/>
      <c r="E83" s="19"/>
      <c r="F83" s="101">
        <f aca="true" t="shared" si="8" ref="F83:G86">F84</f>
        <v>116.8</v>
      </c>
      <c r="G83" s="101">
        <f t="shared" si="8"/>
        <v>0</v>
      </c>
      <c r="H83" s="108">
        <f t="shared" si="6"/>
        <v>0</v>
      </c>
    </row>
    <row r="84" spans="1:8" s="36" customFormat="1" ht="15">
      <c r="A84" s="34" t="str">
        <f>'Ведомст.2017'!B84</f>
        <v>Другие вопросы в области охраны окружающей среды</v>
      </c>
      <c r="B84" s="41" t="str">
        <f>'Ведомст.2017'!D84</f>
        <v>06</v>
      </c>
      <c r="C84" s="41" t="str">
        <f>'Ведомст.2017'!E84</f>
        <v>05</v>
      </c>
      <c r="D84" s="48"/>
      <c r="E84" s="41"/>
      <c r="F84" s="102">
        <f t="shared" si="8"/>
        <v>116.8</v>
      </c>
      <c r="G84" s="102">
        <f t="shared" si="8"/>
        <v>0</v>
      </c>
      <c r="H84" s="122">
        <f t="shared" si="6"/>
        <v>0</v>
      </c>
    </row>
    <row r="85" spans="1:8" s="39" customFormat="1" ht="45" customHeight="1">
      <c r="A85" s="37" t="str">
        <f>'Ведомст.2017'!B85</f>
        <v>Муниципальная программа «Охрана окружающей среды и рациональное природопользование на территории Ковардицкого сельского поселения Муромского района на 2016-2020 годы»</v>
      </c>
      <c r="B85" s="42" t="str">
        <f>'Ведомст.2017'!D85</f>
        <v>06</v>
      </c>
      <c r="C85" s="42" t="str">
        <f>'Ведомст.2017'!E85</f>
        <v>05</v>
      </c>
      <c r="D85" s="49" t="str">
        <f>'Ведомст.2017'!F85</f>
        <v>09</v>
      </c>
      <c r="E85" s="42"/>
      <c r="F85" s="106">
        <f t="shared" si="8"/>
        <v>116.8</v>
      </c>
      <c r="G85" s="106">
        <f t="shared" si="8"/>
        <v>0</v>
      </c>
      <c r="H85" s="182">
        <f t="shared" si="6"/>
        <v>0</v>
      </c>
    </row>
    <row r="86" spans="1:8" s="39" customFormat="1" ht="25.5">
      <c r="A86" s="37" t="str">
        <f>'Ведомст.2017'!B86</f>
        <v>Основное мероприятие «Обеспечение экологической безопасности на территории сельского поселения»</v>
      </c>
      <c r="B86" s="42" t="str">
        <f>'Ведомст.2017'!D86</f>
        <v>06</v>
      </c>
      <c r="C86" s="42" t="str">
        <f>'Ведомст.2017'!E86</f>
        <v>05</v>
      </c>
      <c r="D86" s="49" t="str">
        <f>'Ведомст.2017'!F86</f>
        <v>09 0 01</v>
      </c>
      <c r="E86" s="42"/>
      <c r="F86" s="106">
        <f t="shared" si="8"/>
        <v>116.8</v>
      </c>
      <c r="G86" s="106">
        <f t="shared" si="8"/>
        <v>0</v>
      </c>
      <c r="H86" s="182">
        <f t="shared" si="6"/>
        <v>0</v>
      </c>
    </row>
    <row r="87" spans="1:8" ht="38.25">
      <c r="A87" s="21" t="str">
        <f>'Ведомст.2017'!B87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7" s="22" t="str">
        <f>'Ведомст.2017'!D87</f>
        <v>06</v>
      </c>
      <c r="C87" s="22" t="str">
        <f>'Ведомст.2017'!E87</f>
        <v>05</v>
      </c>
      <c r="D87" s="50" t="str">
        <f>'Ведомст.2017'!F87</f>
        <v>09 0 01 22050</v>
      </c>
      <c r="E87" s="22" t="str">
        <f>'Ведомст.2017'!G87</f>
        <v>200</v>
      </c>
      <c r="F87" s="105">
        <f>'Ведомст.2017'!H87</f>
        <v>116.8</v>
      </c>
      <c r="G87" s="105">
        <f>'Вед.'!I86</f>
        <v>0</v>
      </c>
      <c r="H87" s="181">
        <f t="shared" si="6"/>
        <v>0</v>
      </c>
    </row>
    <row r="88" spans="1:8" ht="18" customHeight="1">
      <c r="A88" s="8" t="str">
        <f>'Ведомст.2017'!B118</f>
        <v>Культура, кинематография</v>
      </c>
      <c r="B88" s="19" t="str">
        <f>'Ведомст.2017'!D118</f>
        <v>08</v>
      </c>
      <c r="C88" s="19"/>
      <c r="D88" s="51"/>
      <c r="E88" s="19"/>
      <c r="F88" s="101">
        <f>F89</f>
        <v>11341.1</v>
      </c>
      <c r="G88" s="101">
        <f>G89</f>
        <v>3034.7572199999995</v>
      </c>
      <c r="H88" s="108">
        <f t="shared" si="6"/>
        <v>26.758931849644206</v>
      </c>
    </row>
    <row r="89" spans="1:8" s="36" customFormat="1" ht="15">
      <c r="A89" s="34" t="str">
        <f>'Ведомст.2017'!B119</f>
        <v>Культура</v>
      </c>
      <c r="B89" s="41" t="str">
        <f>'Ведомст.2017'!D119</f>
        <v>08</v>
      </c>
      <c r="C89" s="41" t="str">
        <f>'Ведомст.2017'!E119</f>
        <v>01</v>
      </c>
      <c r="D89" s="48"/>
      <c r="E89" s="41"/>
      <c r="F89" s="102">
        <f>F90+F99</f>
        <v>11341.1</v>
      </c>
      <c r="G89" s="102">
        <f>G90+G99</f>
        <v>3034.7572199999995</v>
      </c>
      <c r="H89" s="122">
        <f t="shared" si="6"/>
        <v>26.758931849644206</v>
      </c>
    </row>
    <row r="90" spans="1:8" s="39" customFormat="1" ht="25.5">
      <c r="A90" s="37" t="str">
        <f>'Ведомст.2017'!B120</f>
        <v>Муниципальная программа «Развитие культуры Ковардицкого сельского поселения Муромского района на 2016-2020 годы»</v>
      </c>
      <c r="B90" s="42" t="str">
        <f>'Ведомст.2017'!D120</f>
        <v>08</v>
      </c>
      <c r="C90" s="42" t="str">
        <f>'Ведомст.2017'!E120</f>
        <v>01</v>
      </c>
      <c r="D90" s="49" t="str">
        <f>'Ведомст.2017'!F120</f>
        <v>03</v>
      </c>
      <c r="E90" s="42"/>
      <c r="F90" s="106">
        <f>F91</f>
        <v>11291.1</v>
      </c>
      <c r="G90" s="106">
        <f>G91</f>
        <v>3034.7572199999995</v>
      </c>
      <c r="H90" s="182">
        <f t="shared" si="6"/>
        <v>26.877427531418547</v>
      </c>
    </row>
    <row r="91" spans="1:8" s="39" customFormat="1" ht="15">
      <c r="A91" s="37" t="str">
        <f>'Ведомст.2017'!B121</f>
        <v>Подпрограмма «Искусство»</v>
      </c>
      <c r="B91" s="42" t="str">
        <f>'Ведомст.2017'!D121</f>
        <v>08</v>
      </c>
      <c r="C91" s="42" t="str">
        <f>'Ведомст.2017'!E121</f>
        <v>01</v>
      </c>
      <c r="D91" s="49" t="str">
        <f>'Ведомст.2017'!F121</f>
        <v>03 1</v>
      </c>
      <c r="E91" s="42"/>
      <c r="F91" s="106">
        <f>F92+F94</f>
        <v>11291.1</v>
      </c>
      <c r="G91" s="106">
        <f>G92+G94</f>
        <v>3034.7572199999995</v>
      </c>
      <c r="H91" s="182">
        <f t="shared" si="6"/>
        <v>26.877427531418547</v>
      </c>
    </row>
    <row r="92" spans="1:8" s="39" customFormat="1" ht="51">
      <c r="A92" s="37" t="str">
        <f>'Ведомст.2017'!B122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2" s="42" t="str">
        <f>'Ведомст.2017'!D122</f>
        <v>08</v>
      </c>
      <c r="C92" s="42" t="str">
        <f>'Ведомст.2017'!E122</f>
        <v>01</v>
      </c>
      <c r="D92" s="49" t="str">
        <f>'Ведомст.2017'!F122</f>
        <v>03 1 01</v>
      </c>
      <c r="E92" s="42"/>
      <c r="F92" s="106">
        <f>F93</f>
        <v>126.1</v>
      </c>
      <c r="G92" s="106">
        <f>G93</f>
        <v>20.5</v>
      </c>
      <c r="H92" s="182">
        <f t="shared" si="6"/>
        <v>16.256938937351308</v>
      </c>
    </row>
    <row r="93" spans="1:8" ht="89.25">
      <c r="A93" s="21" t="str">
        <f>'Ведомст.2017'!B123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3" s="22" t="str">
        <f>'Ведомст.2017'!D123</f>
        <v>08</v>
      </c>
      <c r="C93" s="22" t="str">
        <f>'Ведомст.2017'!E123</f>
        <v>01</v>
      </c>
      <c r="D93" s="50" t="str">
        <f>'Ведомст.2017'!F123</f>
        <v>03 1 01 70230</v>
      </c>
      <c r="E93" s="22" t="str">
        <f>'Ведомст.2017'!G123</f>
        <v>600</v>
      </c>
      <c r="F93" s="105">
        <f>'Ведомст.2017'!H123</f>
        <v>126.1</v>
      </c>
      <c r="G93" s="105">
        <f>'Вед.'!I122</f>
        <v>20.5</v>
      </c>
      <c r="H93" s="181">
        <f t="shared" si="6"/>
        <v>16.256938937351308</v>
      </c>
    </row>
    <row r="94" spans="1:8" s="39" customFormat="1" ht="25.5">
      <c r="A94" s="37" t="str">
        <f>'Ведомст.2017'!B124</f>
        <v>Основное мероприятие «Обеспечение деятельности (оказание услуг) дворцов культуры, других учреждений культуры»</v>
      </c>
      <c r="B94" s="42" t="str">
        <f>'Ведомст.2017'!D124</f>
        <v>08</v>
      </c>
      <c r="C94" s="42" t="str">
        <f>'Ведомст.2017'!E124</f>
        <v>01</v>
      </c>
      <c r="D94" s="49" t="str">
        <f>'Ведомст.2017'!F124</f>
        <v>03 1 02 </v>
      </c>
      <c r="E94" s="42"/>
      <c r="F94" s="106">
        <f>SUM(F95:F98)</f>
        <v>11165</v>
      </c>
      <c r="G94" s="106">
        <f>SUM(G95:G98)</f>
        <v>3014.2572199999995</v>
      </c>
      <c r="H94" s="182">
        <f t="shared" si="6"/>
        <v>26.9973776981639</v>
      </c>
    </row>
    <row r="95" spans="1:8" s="39" customFormat="1" ht="76.5">
      <c r="A95" s="21" t="str">
        <f>'Ведомст.2017'!B125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95" s="22" t="str">
        <f>'Ведомст.2017'!D125</f>
        <v>08</v>
      </c>
      <c r="C95" s="22" t="str">
        <f>'Ведомст.2017'!E125</f>
        <v>01</v>
      </c>
      <c r="D95" s="50" t="str">
        <f>'Ведомст.2017'!F125</f>
        <v>03 1 02 70390</v>
      </c>
      <c r="E95" s="22" t="str">
        <f>'Ведомст.2017'!G125</f>
        <v>600</v>
      </c>
      <c r="F95" s="105">
        <f>'Ведомст.2017'!H125</f>
        <v>1073.2</v>
      </c>
      <c r="G95" s="105">
        <f>'Вед.'!I124</f>
        <v>358.3</v>
      </c>
      <c r="H95" s="181">
        <f>G95/F95*100</f>
        <v>33.38613492359299</v>
      </c>
    </row>
    <row r="96" spans="1:8" ht="76.5">
      <c r="A96" s="21" t="str">
        <f>'Ведомст.2017'!B126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96" s="22" t="str">
        <f>'Ведомст.2017'!D126</f>
        <v>08</v>
      </c>
      <c r="C96" s="22" t="str">
        <f>'Ведомст.2017'!E126</f>
        <v>01</v>
      </c>
      <c r="D96" s="50" t="str">
        <f>'Ведомст.2017'!F126</f>
        <v>03 1 02 S0390</v>
      </c>
      <c r="E96" s="22" t="str">
        <f>'Ведомст.2017'!G126</f>
        <v>600</v>
      </c>
      <c r="F96" s="105">
        <f>'Ведомст.2017'!H126</f>
        <v>56.5</v>
      </c>
      <c r="G96" s="105">
        <f>'Вед.'!I125</f>
        <v>13.6</v>
      </c>
      <c r="H96" s="181">
        <f>G96/F96*100</f>
        <v>24.07079646017699</v>
      </c>
    </row>
    <row r="97" spans="1:8" ht="42.75" customHeight="1">
      <c r="A97" s="21" t="str">
        <f>'Ведомст.2017'!B127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7" s="22" t="str">
        <f>'Ведомст.2017'!D127</f>
        <v>08</v>
      </c>
      <c r="C97" s="22" t="str">
        <f>'Ведомст.2017'!E127</f>
        <v>01</v>
      </c>
      <c r="D97" s="50" t="str">
        <f>'Ведомст.2017'!F127</f>
        <v>03 1 02 Д0520</v>
      </c>
      <c r="E97" s="22" t="str">
        <f>'Ведомст.2017'!G127</f>
        <v>600</v>
      </c>
      <c r="F97" s="105">
        <f>'Ведомст.2017'!H127</f>
        <v>234.6</v>
      </c>
      <c r="G97" s="105">
        <f>'Вед.'!I126</f>
        <v>72.3</v>
      </c>
      <c r="H97" s="181">
        <f t="shared" si="6"/>
        <v>30.818414322250636</v>
      </c>
    </row>
    <row r="98" spans="1:8" ht="51">
      <c r="A98" s="21" t="str">
        <f>'Ведомст.2017'!B128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98" s="22" t="str">
        <f>'Ведомст.2017'!D128</f>
        <v>08</v>
      </c>
      <c r="C98" s="22" t="str">
        <f>'Ведомст.2017'!E128</f>
        <v>01</v>
      </c>
      <c r="D98" s="50" t="str">
        <f>'Ведомст.2017'!F128</f>
        <v>03 1 02 Д0590</v>
      </c>
      <c r="E98" s="22" t="str">
        <f>'Ведомст.2017'!G128</f>
        <v>600</v>
      </c>
      <c r="F98" s="105">
        <f>'Ведомст.2017'!H128</f>
        <v>9800.7</v>
      </c>
      <c r="G98" s="105">
        <f>'Вед.'!I127</f>
        <v>2570.0572199999997</v>
      </c>
      <c r="H98" s="181">
        <f aca="true" t="shared" si="9" ref="H98:H118">G98/F98*100</f>
        <v>26.22320058771312</v>
      </c>
    </row>
    <row r="99" spans="1:8" ht="15">
      <c r="A99" s="37" t="str">
        <f>'Ведомст.2017'!B90</f>
        <v>Непрограммные расходы органов местного самоуправления</v>
      </c>
      <c r="B99" s="42" t="str">
        <f>'Ведомст.2017'!D90</f>
        <v>08</v>
      </c>
      <c r="C99" s="42" t="str">
        <f>'Ведомст.2017'!E90</f>
        <v>01</v>
      </c>
      <c r="D99" s="49" t="str">
        <f>'Ведомст.2017'!F90</f>
        <v>99</v>
      </c>
      <c r="E99" s="217"/>
      <c r="F99" s="106">
        <f>F100</f>
        <v>50</v>
      </c>
      <c r="G99" s="106">
        <f>G100</f>
        <v>0</v>
      </c>
      <c r="H99" s="182">
        <f t="shared" si="9"/>
        <v>0</v>
      </c>
    </row>
    <row r="100" spans="1:8" ht="15">
      <c r="A100" s="37" t="str">
        <f>'Ведомст.2017'!B91</f>
        <v>Иные непрограммные расходы</v>
      </c>
      <c r="B100" s="42" t="str">
        <f>'Ведомст.2017'!D91</f>
        <v>08</v>
      </c>
      <c r="C100" s="42" t="str">
        <f>'Ведомст.2017'!E91</f>
        <v>01</v>
      </c>
      <c r="D100" s="49" t="str">
        <f>'Ведомст.2017'!F91</f>
        <v>99 9</v>
      </c>
      <c r="E100" s="217"/>
      <c r="F100" s="106">
        <f>F101</f>
        <v>50</v>
      </c>
      <c r="G100" s="106">
        <f>G101</f>
        <v>0</v>
      </c>
      <c r="H100" s="182">
        <f t="shared" si="9"/>
        <v>0</v>
      </c>
    </row>
    <row r="101" spans="1:8" ht="15">
      <c r="A101" s="21" t="str">
        <f>'Ведомст.2017'!B92</f>
        <v>Поддержка отрасли культуры</v>
      </c>
      <c r="B101" s="22" t="str">
        <f>'Ведомст.2017'!D92</f>
        <v>08</v>
      </c>
      <c r="C101" s="22" t="str">
        <f>'Ведомст.2017'!E92</f>
        <v>01</v>
      </c>
      <c r="D101" s="50" t="str">
        <f>'Ведомст.2017'!F92</f>
        <v>99 9 00 R5190</v>
      </c>
      <c r="E101" s="50" t="str">
        <f>'Ведомст.2017'!G92</f>
        <v>300</v>
      </c>
      <c r="F101" s="105">
        <f>'Ведомст.2017'!H92</f>
        <v>50</v>
      </c>
      <c r="G101" s="105">
        <f>'Вед.'!I91</f>
        <v>0</v>
      </c>
      <c r="H101" s="181">
        <f t="shared" si="9"/>
        <v>0</v>
      </c>
    </row>
    <row r="102" spans="1:8" ht="14.25">
      <c r="A102" s="8" t="str">
        <f>'Ведомст.2017'!B93</f>
        <v>Социальная политика</v>
      </c>
      <c r="B102" s="19" t="str">
        <f>'Ведомст.2017'!D93</f>
        <v>10</v>
      </c>
      <c r="C102" s="19"/>
      <c r="D102" s="51"/>
      <c r="E102" s="19"/>
      <c r="F102" s="101">
        <f aca="true" t="shared" si="10" ref="F102:G105">F103</f>
        <v>142.4</v>
      </c>
      <c r="G102" s="101">
        <f t="shared" si="10"/>
        <v>33.2214</v>
      </c>
      <c r="H102" s="108">
        <f t="shared" si="9"/>
        <v>23.329634831460673</v>
      </c>
    </row>
    <row r="103" spans="1:8" s="36" customFormat="1" ht="15">
      <c r="A103" s="34" t="str">
        <f>'Ведомст.2017'!B94</f>
        <v>Пенсионное обеспечение </v>
      </c>
      <c r="B103" s="41" t="str">
        <f>'Ведомст.2017'!D94</f>
        <v>10</v>
      </c>
      <c r="C103" s="41" t="str">
        <f>'Ведомст.2017'!E94</f>
        <v>01</v>
      </c>
      <c r="D103" s="48"/>
      <c r="E103" s="41"/>
      <c r="F103" s="102">
        <f t="shared" si="10"/>
        <v>142.4</v>
      </c>
      <c r="G103" s="102">
        <f t="shared" si="10"/>
        <v>33.2214</v>
      </c>
      <c r="H103" s="122">
        <f t="shared" si="9"/>
        <v>23.329634831460673</v>
      </c>
    </row>
    <row r="104" spans="1:8" s="39" customFormat="1" ht="15">
      <c r="A104" s="37" t="str">
        <f>'Ведомст.2017'!B95</f>
        <v>Непрограммные расходы органов местного самоуправления</v>
      </c>
      <c r="B104" s="42" t="str">
        <f>'Ведомст.2017'!D95</f>
        <v>10</v>
      </c>
      <c r="C104" s="42" t="str">
        <f>'Ведомст.2017'!E95</f>
        <v>01</v>
      </c>
      <c r="D104" s="49" t="str">
        <f>'Ведомст.2017'!F95</f>
        <v>99</v>
      </c>
      <c r="E104" s="42"/>
      <c r="F104" s="106">
        <f t="shared" si="10"/>
        <v>142.4</v>
      </c>
      <c r="G104" s="106">
        <f t="shared" si="10"/>
        <v>33.2214</v>
      </c>
      <c r="H104" s="182">
        <f t="shared" si="9"/>
        <v>23.329634831460673</v>
      </c>
    </row>
    <row r="105" spans="1:8" s="39" customFormat="1" ht="15">
      <c r="A105" s="37" t="str">
        <f>'Ведомст.2017'!B96</f>
        <v>Иные непрограммные расходы</v>
      </c>
      <c r="B105" s="42" t="str">
        <f>'Ведомст.2017'!D96</f>
        <v>10</v>
      </c>
      <c r="C105" s="42" t="str">
        <f>'Ведомст.2017'!E96</f>
        <v>01</v>
      </c>
      <c r="D105" s="49" t="str">
        <f>'Ведомст.2017'!F96</f>
        <v>99 9</v>
      </c>
      <c r="E105" s="42"/>
      <c r="F105" s="106">
        <f t="shared" si="10"/>
        <v>142.4</v>
      </c>
      <c r="G105" s="106">
        <f t="shared" si="10"/>
        <v>33.2214</v>
      </c>
      <c r="H105" s="182">
        <f t="shared" si="9"/>
        <v>23.329634831460673</v>
      </c>
    </row>
    <row r="106" spans="1:8" ht="25.5">
      <c r="A106" s="21" t="str">
        <f>'Ведомст.2017'!B97</f>
        <v>Доплата к пенсиям муниципальных служащих (Социальное обеспечение и иные выплаты населению)</v>
      </c>
      <c r="B106" s="22" t="str">
        <f>'Ведомст.2017'!D97</f>
        <v>10</v>
      </c>
      <c r="C106" s="22" t="str">
        <f>'Ведомст.2017'!E97</f>
        <v>01</v>
      </c>
      <c r="D106" s="50" t="str">
        <f>'Ведомст.2017'!F97</f>
        <v>99 9 00 11950</v>
      </c>
      <c r="E106" s="22" t="str">
        <f>'Ведомст.2017'!G97</f>
        <v>300</v>
      </c>
      <c r="F106" s="105">
        <f>'Ведомст.2017'!H97</f>
        <v>142.4</v>
      </c>
      <c r="G106" s="105">
        <f>'Вед.'!I96</f>
        <v>33.2214</v>
      </c>
      <c r="H106" s="181">
        <f t="shared" si="9"/>
        <v>23.329634831460673</v>
      </c>
    </row>
    <row r="107" spans="1:8" ht="14.25">
      <c r="A107" s="8" t="str">
        <f>'Ведомст.2017'!B98</f>
        <v>Физическая культура и спорт</v>
      </c>
      <c r="B107" s="19" t="str">
        <f>'Ведомст.2017'!D98</f>
        <v>11</v>
      </c>
      <c r="C107" s="19"/>
      <c r="D107" s="51"/>
      <c r="E107" s="19"/>
      <c r="F107" s="101">
        <f aca="true" t="shared" si="11" ref="F107:G111">F108</f>
        <v>10</v>
      </c>
      <c r="G107" s="101">
        <f t="shared" si="11"/>
        <v>0</v>
      </c>
      <c r="H107" s="108">
        <f t="shared" si="9"/>
        <v>0</v>
      </c>
    </row>
    <row r="108" spans="1:8" s="36" customFormat="1" ht="15">
      <c r="A108" s="34" t="str">
        <f>'Ведомст.2017'!B99</f>
        <v>Физическая культура</v>
      </c>
      <c r="B108" s="41" t="str">
        <f>'Ведомст.2017'!D99</f>
        <v>11</v>
      </c>
      <c r="C108" s="41" t="str">
        <f>'Ведомст.2017'!E99</f>
        <v>01</v>
      </c>
      <c r="D108" s="48"/>
      <c r="E108" s="41"/>
      <c r="F108" s="102">
        <f t="shared" si="11"/>
        <v>10</v>
      </c>
      <c r="G108" s="102">
        <f t="shared" si="11"/>
        <v>0</v>
      </c>
      <c r="H108" s="122">
        <f t="shared" si="9"/>
        <v>0</v>
      </c>
    </row>
    <row r="109" spans="1:8" s="39" customFormat="1" ht="38.25">
      <c r="A109" s="37" t="str">
        <f>'Ведомст.2017'!B100</f>
        <v>Муниципальная программа «Развитие физической культуры и спорта в Ковардицком сельском поселении Муромского района на 2016-2020 годы»</v>
      </c>
      <c r="B109" s="42" t="str">
        <f>'Ведомст.2017'!D100</f>
        <v>11</v>
      </c>
      <c r="C109" s="42" t="str">
        <f>'Ведомст.2017'!E100</f>
        <v>01</v>
      </c>
      <c r="D109" s="49" t="str">
        <f>'Ведомст.2017'!F100</f>
        <v>04</v>
      </c>
      <c r="E109" s="42"/>
      <c r="F109" s="106">
        <f t="shared" si="11"/>
        <v>10</v>
      </c>
      <c r="G109" s="106">
        <f t="shared" si="11"/>
        <v>0</v>
      </c>
      <c r="H109" s="182">
        <f t="shared" si="9"/>
        <v>0</v>
      </c>
    </row>
    <row r="110" spans="1:8" s="39" customFormat="1" ht="38.25">
      <c r="A110" s="37" t="str">
        <f>'Ведомст.2017'!B101</f>
        <v>Подпрограмма «Комплексное развитие физической культуры и спорта в муниципальном образовании Ковардицкое сельское поселение Муромского района на 2016-2020 годы»</v>
      </c>
      <c r="B110" s="42" t="str">
        <f>'Ведомст.2017'!D101</f>
        <v>11</v>
      </c>
      <c r="C110" s="42" t="str">
        <f>'Ведомст.2017'!E101</f>
        <v>01</v>
      </c>
      <c r="D110" s="49" t="str">
        <f>'Ведомст.2017'!F101</f>
        <v>04 1</v>
      </c>
      <c r="E110" s="42"/>
      <c r="F110" s="106">
        <f t="shared" si="11"/>
        <v>10</v>
      </c>
      <c r="G110" s="106">
        <f t="shared" si="11"/>
        <v>0</v>
      </c>
      <c r="H110" s="182">
        <f t="shared" si="9"/>
        <v>0</v>
      </c>
    </row>
    <row r="111" spans="1:8" s="39" customFormat="1" ht="25.5">
      <c r="A111" s="37" t="str">
        <f>'Ведомст.2017'!B102</f>
        <v>Основное мероприятие «Обеспечение развития физической культуры и спорта на территории сельского поселения»</v>
      </c>
      <c r="B111" s="42" t="str">
        <f>'Ведомст.2017'!D102</f>
        <v>11</v>
      </c>
      <c r="C111" s="42" t="str">
        <f>'Ведомст.2017'!E102</f>
        <v>01</v>
      </c>
      <c r="D111" s="49" t="str">
        <f>'Ведомст.2017'!F102</f>
        <v>04 1 01</v>
      </c>
      <c r="E111" s="42"/>
      <c r="F111" s="106">
        <f t="shared" si="11"/>
        <v>10</v>
      </c>
      <c r="G111" s="106">
        <f t="shared" si="11"/>
        <v>0</v>
      </c>
      <c r="H111" s="182">
        <f t="shared" si="9"/>
        <v>0</v>
      </c>
    </row>
    <row r="112" spans="1:8" ht="54" customHeight="1">
      <c r="A112" s="21" t="str">
        <f>'Ведомст.2017'!B103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2" s="22" t="str">
        <f>'Ведомст.2017'!D103</f>
        <v>11</v>
      </c>
      <c r="C112" s="22" t="str">
        <f>'Ведомст.2017'!E103</f>
        <v>01</v>
      </c>
      <c r="D112" s="50" t="str">
        <f>'Ведомст.2017'!F103</f>
        <v>04 1 01 22040</v>
      </c>
      <c r="E112" s="22" t="str">
        <f>'Ведомст.2017'!G103</f>
        <v>200</v>
      </c>
      <c r="F112" s="105">
        <f>'Ведомст.2017'!H103</f>
        <v>10</v>
      </c>
      <c r="G112" s="105">
        <f>'Вед.'!I102</f>
        <v>0</v>
      </c>
      <c r="H112" s="181">
        <f t="shared" si="9"/>
        <v>0</v>
      </c>
    </row>
    <row r="113" spans="1:8" ht="18" customHeight="1">
      <c r="A113" s="8" t="str">
        <f>'Ведомст.2017'!B104</f>
        <v>Средства массовой информации</v>
      </c>
      <c r="B113" s="19" t="str">
        <f>'Ведомст.2017'!D104</f>
        <v>12</v>
      </c>
      <c r="C113" s="19"/>
      <c r="D113" s="51"/>
      <c r="E113" s="19"/>
      <c r="F113" s="101">
        <f aca="true" t="shared" si="12" ref="F113:G116">F114</f>
        <v>291.4</v>
      </c>
      <c r="G113" s="101">
        <f t="shared" si="12"/>
        <v>71.224</v>
      </c>
      <c r="H113" s="108">
        <f t="shared" si="9"/>
        <v>24.442004118050793</v>
      </c>
    </row>
    <row r="114" spans="1:8" s="36" customFormat="1" ht="15">
      <c r="A114" s="34" t="str">
        <f>'Ведомст.2017'!B105</f>
        <v>Периодическая печать и издательства</v>
      </c>
      <c r="B114" s="41" t="str">
        <f>'Ведомст.2017'!D105</f>
        <v>12</v>
      </c>
      <c r="C114" s="41" t="str">
        <f>'Ведомст.2017'!E105</f>
        <v>02</v>
      </c>
      <c r="D114" s="48"/>
      <c r="E114" s="41"/>
      <c r="F114" s="102">
        <f t="shared" si="12"/>
        <v>291.4</v>
      </c>
      <c r="G114" s="102">
        <f t="shared" si="12"/>
        <v>71.224</v>
      </c>
      <c r="H114" s="122">
        <f t="shared" si="9"/>
        <v>24.442004118050793</v>
      </c>
    </row>
    <row r="115" spans="1:8" s="39" customFormat="1" ht="38.25">
      <c r="A115" s="37" t="str">
        <f>'Ведомст.2017'!B106</f>
        <v>Муниципальная программа «Развитие муниципальной службы в Ковардицком сельском поселении Муромского района на 2016-2020 годы»</v>
      </c>
      <c r="B115" s="42" t="str">
        <f>'Ведомст.2017'!D106</f>
        <v>12</v>
      </c>
      <c r="C115" s="42" t="str">
        <f>'Ведомст.2017'!E106</f>
        <v>02</v>
      </c>
      <c r="D115" s="49" t="str">
        <f>'Ведомст.2017'!F106</f>
        <v>05</v>
      </c>
      <c r="E115" s="42"/>
      <c r="F115" s="106">
        <f t="shared" si="12"/>
        <v>291.4</v>
      </c>
      <c r="G115" s="106">
        <f t="shared" si="12"/>
        <v>71.224</v>
      </c>
      <c r="H115" s="182">
        <f t="shared" si="9"/>
        <v>24.442004118050793</v>
      </c>
    </row>
    <row r="116" spans="1:8" s="39" customFormat="1" ht="38.25">
      <c r="A116" s="37" t="str">
        <f>'Ведомст.2017'!B107</f>
        <v>Основное мероприятие «Организация освещения нормативных правовых актов  муниципального образования в средствах массовой информации»</v>
      </c>
      <c r="B116" s="42" t="str">
        <f>'Ведомст.2017'!D107</f>
        <v>12</v>
      </c>
      <c r="C116" s="42" t="str">
        <f>'Ведомст.2017'!E107</f>
        <v>02</v>
      </c>
      <c r="D116" s="49" t="str">
        <f>'Ведомст.2017'!F107</f>
        <v>05 0 01</v>
      </c>
      <c r="E116" s="42"/>
      <c r="F116" s="106">
        <f t="shared" si="12"/>
        <v>291.4</v>
      </c>
      <c r="G116" s="106">
        <f t="shared" si="12"/>
        <v>71.224</v>
      </c>
      <c r="H116" s="182">
        <f t="shared" si="9"/>
        <v>24.442004118050793</v>
      </c>
    </row>
    <row r="117" spans="1:8" ht="38.25">
      <c r="A117" s="21" t="str">
        <f>'Ведомст.2017'!B108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7" s="22" t="str">
        <f>'Ведомст.2017'!D108</f>
        <v>12</v>
      </c>
      <c r="C117" s="22" t="str">
        <f>'Ведомст.2017'!E108</f>
        <v>02</v>
      </c>
      <c r="D117" s="50" t="str">
        <f>'Ведомст.2017'!F108</f>
        <v>05 0 01 22030</v>
      </c>
      <c r="E117" s="22" t="str">
        <f>'Ведомст.2017'!G108</f>
        <v>200</v>
      </c>
      <c r="F117" s="105">
        <f>'Ведомст.2017'!H108</f>
        <v>291.4</v>
      </c>
      <c r="G117" s="105">
        <f>'Вед.'!I107</f>
        <v>71.224</v>
      </c>
      <c r="H117" s="181">
        <f t="shared" si="9"/>
        <v>24.442004118050793</v>
      </c>
    </row>
    <row r="118" spans="1:8" ht="18" customHeight="1">
      <c r="A118" s="8" t="s">
        <v>52</v>
      </c>
      <c r="B118" s="32"/>
      <c r="C118" s="32"/>
      <c r="D118" s="33"/>
      <c r="E118" s="33"/>
      <c r="F118" s="107">
        <f>F8+F38+F45+F54+F59+F83+F88+F102+F107+F113</f>
        <v>36777.00000000001</v>
      </c>
      <c r="G118" s="107">
        <f>G8+G38+G45+G54+G59+G83+G88+G102+G107+G113</f>
        <v>8479.61274</v>
      </c>
      <c r="H118" s="108">
        <f t="shared" si="9"/>
        <v>23.056836446692223</v>
      </c>
    </row>
    <row r="119" spans="4:6" ht="15" customHeight="1">
      <c r="D119" s="24"/>
      <c r="E119" s="24"/>
      <c r="F119" s="7"/>
    </row>
    <row r="120" spans="4:7" ht="15" customHeight="1">
      <c r="D120" s="24"/>
      <c r="E120" s="24"/>
      <c r="F120" s="177">
        <f>'Ведомст.2017'!H129-'Функц.'!F118</f>
        <v>0</v>
      </c>
      <c r="G120" s="178">
        <f>'Вед.'!I128-'Функц.'!G118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61.25390625" style="127" customWidth="1"/>
    <col min="2" max="2" width="14.375" style="127" customWidth="1"/>
    <col min="3" max="3" width="5.00390625" style="127" customWidth="1"/>
    <col min="4" max="4" width="3.875" style="127" customWidth="1"/>
    <col min="5" max="5" width="4.375" style="127" customWidth="1"/>
    <col min="6" max="6" width="15.00390625" style="128" customWidth="1"/>
    <col min="7" max="7" width="15.00390625" style="127" customWidth="1"/>
    <col min="8" max="8" width="13.125" style="127" customWidth="1"/>
    <col min="9" max="9" width="9.125" style="127" customWidth="1"/>
    <col min="10" max="10" width="12.75390625" style="127" bestFit="1" customWidth="1"/>
    <col min="11" max="16384" width="9.125" style="127" customWidth="1"/>
  </cols>
  <sheetData>
    <row r="1" spans="1:6" ht="15.75">
      <c r="A1" s="27"/>
      <c r="B1" s="27"/>
      <c r="C1" s="27"/>
      <c r="D1" s="27"/>
      <c r="E1" s="27"/>
      <c r="F1" s="27"/>
    </row>
    <row r="2" spans="1:6" ht="15.75">
      <c r="A2" s="27"/>
      <c r="B2" s="27"/>
      <c r="C2" s="27"/>
      <c r="D2" s="27"/>
      <c r="E2" s="27"/>
      <c r="F2" s="27"/>
    </row>
    <row r="3" spans="1:6" ht="15.75">
      <c r="A3" s="27"/>
      <c r="B3" s="27"/>
      <c r="C3" s="27"/>
      <c r="D3" s="27"/>
      <c r="E3" s="27"/>
      <c r="F3" s="27"/>
    </row>
    <row r="4" spans="1:6" ht="15.75">
      <c r="A4" s="27"/>
      <c r="B4" s="27"/>
      <c r="C4" s="27"/>
      <c r="D4" s="27"/>
      <c r="E4" s="27"/>
      <c r="F4" s="27"/>
    </row>
    <row r="5" spans="1:6" ht="15.75">
      <c r="A5" s="28"/>
      <c r="B5" s="183"/>
      <c r="C5" s="183"/>
      <c r="D5" s="183"/>
      <c r="E5" s="183"/>
      <c r="F5" s="183"/>
    </row>
    <row r="6" spans="1:6" ht="69.75" customHeight="1">
      <c r="A6" s="184"/>
      <c r="B6" s="184"/>
      <c r="C6" s="184"/>
      <c r="D6" s="184"/>
      <c r="E6" s="184"/>
      <c r="F6" s="184"/>
    </row>
    <row r="8" spans="4:6" ht="15.75">
      <c r="D8" s="185"/>
      <c r="E8" s="185"/>
      <c r="F8" s="185"/>
    </row>
    <row r="9" spans="1:8" ht="42.75">
      <c r="A9" s="29" t="s">
        <v>1</v>
      </c>
      <c r="B9" s="30" t="s">
        <v>129</v>
      </c>
      <c r="C9" s="30" t="s">
        <v>130</v>
      </c>
      <c r="D9" s="30" t="s">
        <v>127</v>
      </c>
      <c r="E9" s="30" t="s">
        <v>128</v>
      </c>
      <c r="F9" s="169" t="s">
        <v>230</v>
      </c>
      <c r="G9" s="169" t="s">
        <v>228</v>
      </c>
      <c r="H9" s="169" t="s">
        <v>196</v>
      </c>
    </row>
    <row r="10" spans="1:8" ht="15.75">
      <c r="A10" s="29">
        <v>1</v>
      </c>
      <c r="B10" s="30" t="s">
        <v>4</v>
      </c>
      <c r="C10" s="30" t="s">
        <v>5</v>
      </c>
      <c r="D10" s="30" t="s">
        <v>6</v>
      </c>
      <c r="E10" s="30" t="s">
        <v>7</v>
      </c>
      <c r="F10" s="30" t="s">
        <v>8</v>
      </c>
      <c r="G10" s="30" t="s">
        <v>9</v>
      </c>
      <c r="H10" s="30" t="s">
        <v>180</v>
      </c>
    </row>
    <row r="11" spans="1:11" ht="15.75">
      <c r="A11" s="29" t="s">
        <v>136</v>
      </c>
      <c r="B11" s="30"/>
      <c r="C11" s="30"/>
      <c r="D11" s="30"/>
      <c r="E11" s="30"/>
      <c r="F11" s="120">
        <f>F12+F16+F23+F32+F36+F43+F46+F50+F58+F61+F69+F74+F77</f>
        <v>36776.99999999999</v>
      </c>
      <c r="G11" s="120">
        <f>G12+G16+G23+G32+G36+G43+G46+G50+G58+G61+G69+G74+G77</f>
        <v>8479.61274</v>
      </c>
      <c r="H11" s="190">
        <f aca="true" t="shared" si="0" ref="H11:H37">G11/F11*100</f>
        <v>23.056836446692234</v>
      </c>
      <c r="J11" s="186">
        <f>'Ведомст.2017'!H129-'МП.'!F11</f>
        <v>0</v>
      </c>
      <c r="K11" s="186">
        <f>'Вед.'!I128-'МП.'!G11</f>
        <v>0</v>
      </c>
    </row>
    <row r="12" spans="1:8" s="133" customFormat="1" ht="38.25">
      <c r="A12" s="129" t="str">
        <f>'Ведомст.2017'!B61</f>
        <v>Муниципальная программа "Обеспечение доступным и комфортным жильем населения Ковардицкого сельского поселения Муромского района на 2016-2020 годы"</v>
      </c>
      <c r="B12" s="130" t="str">
        <f>'Ведомст.2017'!F61</f>
        <v>01</v>
      </c>
      <c r="C12" s="131"/>
      <c r="D12" s="131"/>
      <c r="E12" s="131"/>
      <c r="F12" s="132">
        <f>F13</f>
        <v>5167</v>
      </c>
      <c r="G12" s="132">
        <f>G13</f>
        <v>0</v>
      </c>
      <c r="H12" s="190">
        <f t="shared" si="0"/>
        <v>0</v>
      </c>
    </row>
    <row r="13" spans="1:8" s="138" customFormat="1" ht="27">
      <c r="A13" s="134" t="str">
        <f>'Ведомст.2017'!B62</f>
        <v>Подпрограмма "Социальное жилье в Ковардицком сельском поселении Муромского района на 2016-2020 годы"</v>
      </c>
      <c r="B13" s="135" t="str">
        <f>'Ведомст.2017'!F62</f>
        <v>01 2 </v>
      </c>
      <c r="C13" s="136"/>
      <c r="D13" s="136"/>
      <c r="E13" s="136"/>
      <c r="F13" s="137">
        <f>F14</f>
        <v>5167</v>
      </c>
      <c r="G13" s="137">
        <f>G14</f>
        <v>0</v>
      </c>
      <c r="H13" s="189">
        <f t="shared" si="0"/>
        <v>0</v>
      </c>
    </row>
    <row r="14" spans="1:8" s="143" customFormat="1" ht="25.5">
      <c r="A14" s="139" t="str">
        <f>'Ведомст.2017'!B63</f>
        <v>Основное мероприятие "Обеспечение нуждающихся граждан социальным жильем"</v>
      </c>
      <c r="B14" s="140" t="str">
        <f>'Ведомст.2017'!F63</f>
        <v>01 2 01</v>
      </c>
      <c r="C14" s="141"/>
      <c r="D14" s="141"/>
      <c r="E14" s="141"/>
      <c r="F14" s="142">
        <f>SUM(F15:F15)</f>
        <v>5167</v>
      </c>
      <c r="G14" s="142">
        <f>SUM(G15:G15)</f>
        <v>0</v>
      </c>
      <c r="H14" s="188">
        <f t="shared" si="0"/>
        <v>0</v>
      </c>
    </row>
    <row r="15" spans="1:8" ht="102">
      <c r="A15" s="144" t="str">
        <f>'Ведомст.2017'!B64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45" t="str">
        <f>'Ведомст.2017'!F64</f>
        <v>01 2 01 86040</v>
      </c>
      <c r="C15" s="146" t="str">
        <f>'Ведомст.2017'!G64</f>
        <v>500</v>
      </c>
      <c r="D15" s="146" t="str">
        <f>'Ведомст.2017'!D64</f>
        <v>05</v>
      </c>
      <c r="E15" s="146" t="str">
        <f>'Ведомст.2017'!E64</f>
        <v>01</v>
      </c>
      <c r="F15" s="147">
        <f>'Ведомст.2017'!H64</f>
        <v>5167</v>
      </c>
      <c r="G15" s="147">
        <f>'Вед.'!I63</f>
        <v>0</v>
      </c>
      <c r="H15" s="187">
        <f t="shared" si="0"/>
        <v>0</v>
      </c>
    </row>
    <row r="16" spans="1:8" s="133" customFormat="1" ht="51">
      <c r="A16" s="129" t="str">
        <f>'Ведомст.2017'!B47</f>
        <v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v>
      </c>
      <c r="B16" s="130" t="str">
        <f>'Ведомст.2017'!F47</f>
        <v>02</v>
      </c>
      <c r="C16" s="131"/>
      <c r="D16" s="131"/>
      <c r="E16" s="131"/>
      <c r="F16" s="132">
        <f>F17</f>
        <v>334</v>
      </c>
      <c r="G16" s="132">
        <f>G17</f>
        <v>39.453</v>
      </c>
      <c r="H16" s="190">
        <f t="shared" si="0"/>
        <v>11.812275449101797</v>
      </c>
    </row>
    <row r="17" spans="1:8" s="138" customFormat="1" ht="67.5">
      <c r="A17" s="134" t="str">
        <f>'Ведомст.2017'!B48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v>
      </c>
      <c r="B17" s="135" t="str">
        <f>'Ведомст.2017'!F48</f>
        <v>02 1 </v>
      </c>
      <c r="C17" s="136"/>
      <c r="D17" s="136"/>
      <c r="E17" s="136"/>
      <c r="F17" s="137">
        <f>F18</f>
        <v>334</v>
      </c>
      <c r="G17" s="137">
        <f>G18</f>
        <v>39.453</v>
      </c>
      <c r="H17" s="189">
        <f t="shared" si="0"/>
        <v>11.812275449101797</v>
      </c>
    </row>
    <row r="18" spans="1:8" s="143" customFormat="1" ht="25.5">
      <c r="A18" s="139" t="str">
        <f>'Ведомст.2017'!B49</f>
        <v>Основное мероприятие «Обеспечение условий для безопасной жизнедеятельности населения сельского поселения»</v>
      </c>
      <c r="B18" s="140" t="str">
        <f>'Ведомст.2017'!F49</f>
        <v>02 1 01</v>
      </c>
      <c r="C18" s="141"/>
      <c r="D18" s="141"/>
      <c r="E18" s="141"/>
      <c r="F18" s="142">
        <f>SUM(F19:F22)</f>
        <v>334</v>
      </c>
      <c r="G18" s="142">
        <f>SUM(G19:G22)</f>
        <v>39.453</v>
      </c>
      <c r="H18" s="188">
        <f t="shared" si="0"/>
        <v>11.812275449101797</v>
      </c>
    </row>
    <row r="19" spans="1:8" ht="38.25">
      <c r="A19" s="144" t="str">
        <f>'Ведомст.2017'!B50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9" s="145" t="str">
        <f>'Ведомст.2017'!F50</f>
        <v>02 1 01 22730</v>
      </c>
      <c r="C19" s="146" t="str">
        <f>'Ведомст.2017'!G50</f>
        <v>200</v>
      </c>
      <c r="D19" s="146" t="str">
        <f>'Ведомст.2017'!D50</f>
        <v>03</v>
      </c>
      <c r="E19" s="146" t="str">
        <f>'Ведомст.2017'!E50</f>
        <v>09</v>
      </c>
      <c r="F19" s="147">
        <f>'Ведомст.2017'!H50</f>
        <v>196.1</v>
      </c>
      <c r="G19" s="147">
        <f>'Вед.'!I49</f>
        <v>0</v>
      </c>
      <c r="H19" s="187">
        <f t="shared" si="0"/>
        <v>0</v>
      </c>
    </row>
    <row r="20" spans="1:8" ht="51">
      <c r="A20" s="144" t="str">
        <f>'Ведомст.2017'!B51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20" s="145" t="str">
        <f>'Ведомст.2017'!F51</f>
        <v>02 1 01 22740</v>
      </c>
      <c r="C20" s="146" t="str">
        <f>'Ведомст.2017'!G51</f>
        <v>200</v>
      </c>
      <c r="D20" s="146" t="str">
        <f>'Ведомст.2017'!D51</f>
        <v>03</v>
      </c>
      <c r="E20" s="146" t="str">
        <f>'Ведомст.2017'!E51</f>
        <v>09</v>
      </c>
      <c r="F20" s="147">
        <f>'Ведомст.2017'!H51</f>
        <v>60</v>
      </c>
      <c r="G20" s="147">
        <f>'Вед.'!I50</f>
        <v>31.633</v>
      </c>
      <c r="H20" s="187">
        <f t="shared" si="0"/>
        <v>52.721666666666664</v>
      </c>
    </row>
    <row r="21" spans="1:8" ht="38.25">
      <c r="A21" s="144" t="str">
        <f>'Ведомст.2017'!B52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1" s="145" t="str">
        <f>'Ведомст.2017'!F52</f>
        <v>02 1 01 22750</v>
      </c>
      <c r="C21" s="146" t="str">
        <f>'Ведомст.2017'!G52</f>
        <v>200</v>
      </c>
      <c r="D21" s="146" t="str">
        <f>'Ведомст.2017'!D52</f>
        <v>03</v>
      </c>
      <c r="E21" s="146" t="str">
        <f>'Ведомст.2017'!E52</f>
        <v>09</v>
      </c>
      <c r="F21" s="147">
        <f>'Ведомст.2017'!H52</f>
        <v>70</v>
      </c>
      <c r="G21" s="147">
        <f>'Вед.'!I51</f>
        <v>0</v>
      </c>
      <c r="H21" s="187">
        <f t="shared" si="0"/>
        <v>0</v>
      </c>
    </row>
    <row r="22" spans="1:8" ht="25.5">
      <c r="A22" s="144" t="str">
        <f>'Ведомст.2017'!B53</f>
        <v>Прочие мероприятия (Закупка товаров, работ и услуг для обеспечения государственных (муниципальных) нужд)</v>
      </c>
      <c r="B22" s="145" t="str">
        <f>'Ведомст.2017'!F53</f>
        <v>02 1 01 22770</v>
      </c>
      <c r="C22" s="146" t="str">
        <f>'Ведомст.2017'!G53</f>
        <v>200</v>
      </c>
      <c r="D22" s="146" t="str">
        <f>'Ведомст.2017'!D53</f>
        <v>03</v>
      </c>
      <c r="E22" s="146" t="str">
        <f>'Ведомст.2017'!E53</f>
        <v>09</v>
      </c>
      <c r="F22" s="147">
        <f>'Ведомст.2017'!H53</f>
        <v>7.9</v>
      </c>
      <c r="G22" s="147">
        <f>'Вед.'!I52</f>
        <v>7.82</v>
      </c>
      <c r="H22" s="187">
        <f>G22/F22*100</f>
        <v>98.9873417721519</v>
      </c>
    </row>
    <row r="23" spans="1:8" s="133" customFormat="1" ht="25.5">
      <c r="A23" s="129" t="str">
        <f>'Ведомст.2017'!B120</f>
        <v>Муниципальная программа «Развитие культуры Ковардицкого сельского поселения Муромского района на 2016-2020 годы»</v>
      </c>
      <c r="B23" s="130" t="str">
        <f>'Ведомст.2017'!F120</f>
        <v>03</v>
      </c>
      <c r="C23" s="131"/>
      <c r="D23" s="131"/>
      <c r="E23" s="131"/>
      <c r="F23" s="132">
        <f>F24</f>
        <v>11291.1</v>
      </c>
      <c r="G23" s="132">
        <f>G24</f>
        <v>3034.7572199999995</v>
      </c>
      <c r="H23" s="190">
        <f t="shared" si="0"/>
        <v>26.877427531418547</v>
      </c>
    </row>
    <row r="24" spans="1:8" s="138" customFormat="1" ht="15.75">
      <c r="A24" s="134" t="str">
        <f>'Ведомст.2017'!B121</f>
        <v>Подпрограмма «Искусство»</v>
      </c>
      <c r="B24" s="135" t="str">
        <f>'Ведомст.2017'!F121</f>
        <v>03 1</v>
      </c>
      <c r="C24" s="136"/>
      <c r="D24" s="136"/>
      <c r="E24" s="136"/>
      <c r="F24" s="137">
        <f>F25+F27</f>
        <v>11291.1</v>
      </c>
      <c r="G24" s="137">
        <f>G25+G27</f>
        <v>3034.7572199999995</v>
      </c>
      <c r="H24" s="189">
        <f t="shared" si="0"/>
        <v>26.877427531418547</v>
      </c>
    </row>
    <row r="25" spans="1:8" s="143" customFormat="1" ht="42" customHeight="1">
      <c r="A25" s="139" t="str">
        <f>'Ведомст.2017'!B122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5" s="140" t="str">
        <f>'Ведомст.2017'!F122</f>
        <v>03 1 01</v>
      </c>
      <c r="C25" s="141"/>
      <c r="D25" s="141"/>
      <c r="E25" s="141"/>
      <c r="F25" s="142">
        <f>F26</f>
        <v>126.1</v>
      </c>
      <c r="G25" s="142">
        <f>G26</f>
        <v>20.5</v>
      </c>
      <c r="H25" s="188">
        <f t="shared" si="0"/>
        <v>16.256938937351308</v>
      </c>
    </row>
    <row r="26" spans="1:8" ht="76.5">
      <c r="A26" s="144" t="str">
        <f>'Ведомст.2017'!B123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6" s="145" t="str">
        <f>'Ведомст.2017'!F123</f>
        <v>03 1 01 70230</v>
      </c>
      <c r="C26" s="146" t="str">
        <f>'Ведомст.2017'!G123</f>
        <v>600</v>
      </c>
      <c r="D26" s="146" t="str">
        <f>'Ведомст.2017'!D123</f>
        <v>08</v>
      </c>
      <c r="E26" s="146" t="str">
        <f>'Ведомст.2017'!E123</f>
        <v>01</v>
      </c>
      <c r="F26" s="147">
        <f>'Ведомст.2017'!H123</f>
        <v>126.1</v>
      </c>
      <c r="G26" s="147">
        <f>'Вед.'!I122</f>
        <v>20.5</v>
      </c>
      <c r="H26" s="187">
        <f t="shared" si="0"/>
        <v>16.256938937351308</v>
      </c>
    </row>
    <row r="27" spans="1:8" s="143" customFormat="1" ht="25.5">
      <c r="A27" s="139" t="str">
        <f>'Ведомст.2017'!B124</f>
        <v>Основное мероприятие «Обеспечение деятельности (оказание услуг) дворцов культуры, других учреждений культуры»</v>
      </c>
      <c r="B27" s="140" t="str">
        <f>'Ведомст.2017'!F124</f>
        <v>03 1 02 </v>
      </c>
      <c r="C27" s="141"/>
      <c r="D27" s="141"/>
      <c r="E27" s="141"/>
      <c r="F27" s="142">
        <f>SUM(F28:F31)</f>
        <v>11165</v>
      </c>
      <c r="G27" s="142">
        <f>SUM(G28:G31)</f>
        <v>3014.2572199999995</v>
      </c>
      <c r="H27" s="188">
        <f t="shared" si="0"/>
        <v>26.9973776981639</v>
      </c>
    </row>
    <row r="28" spans="1:8" s="143" customFormat="1" ht="76.5">
      <c r="A28" s="144" t="str">
        <f>'Ведомст.2017'!B125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28" s="145" t="str">
        <f>'Ведомст.2017'!F125</f>
        <v>03 1 02 70390</v>
      </c>
      <c r="C28" s="146" t="str">
        <f>'Ведомст.2017'!G125</f>
        <v>600</v>
      </c>
      <c r="D28" s="146" t="str">
        <f>'Ведомст.2017'!D125</f>
        <v>08</v>
      </c>
      <c r="E28" s="146" t="str">
        <f>'Ведомст.2017'!E125</f>
        <v>01</v>
      </c>
      <c r="F28" s="147">
        <f>'Ведомст.2017'!H125</f>
        <v>1073.2</v>
      </c>
      <c r="G28" s="147">
        <f>'Вед.'!I124</f>
        <v>358.3</v>
      </c>
      <c r="H28" s="187">
        <f>G28/F28*100</f>
        <v>33.38613492359299</v>
      </c>
    </row>
    <row r="29" spans="1:8" ht="76.5">
      <c r="A29" s="144" t="str">
        <f>'Ведомст.2017'!B126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 (Предоставление субсидий бюджетным, автономным учреждениям и иным некоммерческим организациям)</v>
      </c>
      <c r="B29" s="145" t="str">
        <f>'Ведомст.2017'!F126</f>
        <v>03 1 02 S0390</v>
      </c>
      <c r="C29" s="146" t="str">
        <f>'Ведомст.2017'!G126</f>
        <v>600</v>
      </c>
      <c r="D29" s="146" t="str">
        <f>'Ведомст.2017'!D126</f>
        <v>08</v>
      </c>
      <c r="E29" s="146" t="str">
        <f>'Ведомст.2017'!E126</f>
        <v>01</v>
      </c>
      <c r="F29" s="147">
        <f>'Ведомст.2017'!H126</f>
        <v>56.5</v>
      </c>
      <c r="G29" s="147">
        <f>'Вед.'!I125</f>
        <v>13.6</v>
      </c>
      <c r="H29" s="187">
        <f>G29/F29*100</f>
        <v>24.07079646017699</v>
      </c>
    </row>
    <row r="30" spans="1:8" ht="38.25">
      <c r="A30" s="144" t="str">
        <f>'Ведомст.2017'!B127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30" s="145" t="str">
        <f>'Ведомст.2017'!F127</f>
        <v>03 1 02 Д0520</v>
      </c>
      <c r="C30" s="146" t="str">
        <f>'Ведомст.2017'!G127</f>
        <v>600</v>
      </c>
      <c r="D30" s="146" t="str">
        <f>'Ведомст.2017'!D127</f>
        <v>08</v>
      </c>
      <c r="E30" s="146" t="str">
        <f>'Ведомст.2017'!E127</f>
        <v>01</v>
      </c>
      <c r="F30" s="147">
        <f>'Ведомст.2017'!H127</f>
        <v>234.6</v>
      </c>
      <c r="G30" s="147">
        <f>'Вед.'!I126</f>
        <v>72.3</v>
      </c>
      <c r="H30" s="187">
        <f t="shared" si="0"/>
        <v>30.818414322250636</v>
      </c>
    </row>
    <row r="31" spans="1:8" ht="42" customHeight="1">
      <c r="A31" s="144" t="str">
        <f>'Ведомст.2017'!B128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1" s="145" t="str">
        <f>'Ведомст.2017'!F128</f>
        <v>03 1 02 Д0590</v>
      </c>
      <c r="C31" s="146" t="str">
        <f>'Ведомст.2017'!G128</f>
        <v>600</v>
      </c>
      <c r="D31" s="146" t="str">
        <f>'Ведомст.2017'!D128</f>
        <v>08</v>
      </c>
      <c r="E31" s="146" t="str">
        <f>'Ведомст.2017'!E128</f>
        <v>01</v>
      </c>
      <c r="F31" s="147">
        <f>'Ведомст.2017'!H128</f>
        <v>9800.7</v>
      </c>
      <c r="G31" s="147">
        <f>'Вед.'!I127</f>
        <v>2570.0572199999997</v>
      </c>
      <c r="H31" s="187">
        <f t="shared" si="0"/>
        <v>26.22320058771312</v>
      </c>
    </row>
    <row r="32" spans="1:8" s="133" customFormat="1" ht="38.25">
      <c r="A32" s="129" t="str">
        <f>'Ведомст.2017'!B100</f>
        <v>Муниципальная программа «Развитие физической культуры и спорта в Ковардицком сельском поселении Муромского района на 2016-2020 годы»</v>
      </c>
      <c r="B32" s="130" t="str">
        <f>'Ведомст.2017'!F100</f>
        <v>04</v>
      </c>
      <c r="C32" s="131"/>
      <c r="D32" s="131"/>
      <c r="E32" s="131"/>
      <c r="F32" s="132">
        <f aca="true" t="shared" si="1" ref="F32:G34">F33</f>
        <v>10</v>
      </c>
      <c r="G32" s="132">
        <f t="shared" si="1"/>
        <v>0</v>
      </c>
      <c r="H32" s="190">
        <f t="shared" si="0"/>
        <v>0</v>
      </c>
    </row>
    <row r="33" spans="1:8" s="138" customFormat="1" ht="40.5">
      <c r="A33" s="134" t="str">
        <f>'Ведомст.2017'!B101</f>
        <v>Подпрограмма «Комплексное развитие физической культуры и спорта в муниципальном образовании Ковардицкое сельское поселение Муромского района на 2016-2020 годы»</v>
      </c>
      <c r="B33" s="135" t="str">
        <f>'Ведомст.2017'!F101</f>
        <v>04 1</v>
      </c>
      <c r="C33" s="136"/>
      <c r="D33" s="136"/>
      <c r="E33" s="136"/>
      <c r="F33" s="137">
        <f t="shared" si="1"/>
        <v>10</v>
      </c>
      <c r="G33" s="137">
        <f t="shared" si="1"/>
        <v>0</v>
      </c>
      <c r="H33" s="189">
        <f t="shared" si="0"/>
        <v>0</v>
      </c>
    </row>
    <row r="34" spans="1:8" s="143" customFormat="1" ht="25.5">
      <c r="A34" s="139" t="str">
        <f>'Ведомст.2017'!B102</f>
        <v>Основное мероприятие «Обеспечение развития физической культуры и спорта на территории сельского поселения»</v>
      </c>
      <c r="B34" s="140" t="str">
        <f>'Ведомст.2017'!F102</f>
        <v>04 1 01</v>
      </c>
      <c r="C34" s="141"/>
      <c r="D34" s="141"/>
      <c r="E34" s="141"/>
      <c r="F34" s="142">
        <f t="shared" si="1"/>
        <v>10</v>
      </c>
      <c r="G34" s="142">
        <f t="shared" si="1"/>
        <v>0</v>
      </c>
      <c r="H34" s="188">
        <f t="shared" si="0"/>
        <v>0</v>
      </c>
    </row>
    <row r="35" spans="1:8" ht="51">
      <c r="A35" s="144" t="str">
        <f>'Ведомст.2017'!B103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5" s="145" t="str">
        <f>'Ведомст.2017'!F103</f>
        <v>04 1 01 22040</v>
      </c>
      <c r="C35" s="146" t="str">
        <f>'Ведомст.2017'!G103</f>
        <v>200</v>
      </c>
      <c r="D35" s="146" t="str">
        <f>'Ведомст.2017'!D103</f>
        <v>11</v>
      </c>
      <c r="E35" s="146" t="str">
        <f>'Ведомст.2017'!E103</f>
        <v>01</v>
      </c>
      <c r="F35" s="147">
        <f>'Ведомст.2017'!H103</f>
        <v>10</v>
      </c>
      <c r="G35" s="147">
        <f>'Вед.'!I102</f>
        <v>0</v>
      </c>
      <c r="H35" s="187">
        <f t="shared" si="0"/>
        <v>0</v>
      </c>
    </row>
    <row r="36" spans="1:8" s="133" customFormat="1" ht="38.25">
      <c r="A36" s="129" t="str">
        <f>'Ведомст.2017'!B106</f>
        <v>Муниципальная программа «Развитие муниципальной службы в Ковардицком сельском поселении Муромского района на 2016-2020 годы»</v>
      </c>
      <c r="B36" s="130" t="str">
        <f>'Ведомст.2017'!F106</f>
        <v>05</v>
      </c>
      <c r="C36" s="131"/>
      <c r="D36" s="131"/>
      <c r="E36" s="131"/>
      <c r="F36" s="132">
        <f>F37+F39</f>
        <v>10146.699999999999</v>
      </c>
      <c r="G36" s="132">
        <f>G37+G39</f>
        <v>2310.02972</v>
      </c>
      <c r="H36" s="190">
        <f t="shared" si="0"/>
        <v>22.766315353760337</v>
      </c>
    </row>
    <row r="37" spans="1:8" s="143" customFormat="1" ht="29.25" customHeight="1">
      <c r="A37" s="139" t="str">
        <f>'Ведомст.2017'!B107</f>
        <v>Основное мероприятие «Организация освещения нормативных правовых актов  муниципального образования в средствах массовой информации»</v>
      </c>
      <c r="B37" s="140" t="str">
        <f>'Ведомст.2017'!F107</f>
        <v>05 0 01</v>
      </c>
      <c r="C37" s="141"/>
      <c r="D37" s="141"/>
      <c r="E37" s="141"/>
      <c r="F37" s="142">
        <f>F38</f>
        <v>291.4</v>
      </c>
      <c r="G37" s="142">
        <f>G38</f>
        <v>71.224</v>
      </c>
      <c r="H37" s="188">
        <f t="shared" si="0"/>
        <v>24.442004118050793</v>
      </c>
    </row>
    <row r="38" spans="1:8" ht="25.5">
      <c r="A38" s="144" t="str">
        <f>'Ведомст.2017'!B108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38" s="145" t="str">
        <f>'Ведомст.2017'!F108</f>
        <v>05 0 01 22030</v>
      </c>
      <c r="C38" s="146" t="str">
        <f>'Ведомст.2017'!G108</f>
        <v>200</v>
      </c>
      <c r="D38" s="146" t="str">
        <f>'Ведомст.2017'!D108</f>
        <v>12</v>
      </c>
      <c r="E38" s="146" t="str">
        <f>'Ведомст.2017'!E108</f>
        <v>02</v>
      </c>
      <c r="F38" s="147">
        <f>'Ведомст.2017'!H108</f>
        <v>291.4</v>
      </c>
      <c r="G38" s="147">
        <f>'Вед.'!I107</f>
        <v>71.224</v>
      </c>
      <c r="H38" s="187">
        <f aca="true" t="shared" si="2" ref="H38:H67">G38/F38*100</f>
        <v>24.442004118050793</v>
      </c>
    </row>
    <row r="39" spans="1:8" s="143" customFormat="1" ht="51">
      <c r="A39" s="139" t="str">
        <f>'Ведомст.2017'!B113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39" s="140" t="str">
        <f>'Ведомст.2017'!F113</f>
        <v>05 0 02 </v>
      </c>
      <c r="C39" s="141"/>
      <c r="D39" s="141"/>
      <c r="E39" s="141"/>
      <c r="F39" s="142">
        <f>SUM(F40:F42)</f>
        <v>9855.3</v>
      </c>
      <c r="G39" s="142">
        <f>SUM(G40:G42)</f>
        <v>2238.80572</v>
      </c>
      <c r="H39" s="188">
        <f t="shared" si="2"/>
        <v>22.716768845189897</v>
      </c>
    </row>
    <row r="40" spans="1:8" ht="89.25">
      <c r="A40" s="144" t="str">
        <f>'Ведомст.2017'!B114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0" s="145" t="str">
        <f>'Ведомст.2017'!F114</f>
        <v>05 0 02 Ц0590</v>
      </c>
      <c r="C40" s="146" t="str">
        <f>'Ведомст.2017'!G114</f>
        <v>100</v>
      </c>
      <c r="D40" s="146" t="str">
        <f>'Ведомст.2017'!D114</f>
        <v>01</v>
      </c>
      <c r="E40" s="146" t="str">
        <f>'Ведомст.2017'!E114</f>
        <v>13</v>
      </c>
      <c r="F40" s="147">
        <f>'Ведомст.2017'!H114</f>
        <v>5997.2</v>
      </c>
      <c r="G40" s="147">
        <f>'Вед.'!I113</f>
        <v>1409.4771999999998</v>
      </c>
      <c r="H40" s="187">
        <f t="shared" si="2"/>
        <v>23.502254385379842</v>
      </c>
    </row>
    <row r="41" spans="1:8" ht="63.75">
      <c r="A41" s="144" t="str">
        <f>'Ведомст.2017'!B115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1" s="145" t="str">
        <f>'Ведомст.2017'!F115</f>
        <v>05 0 02 Ц0590</v>
      </c>
      <c r="C41" s="146" t="str">
        <f>'Ведомст.2017'!G115</f>
        <v>200</v>
      </c>
      <c r="D41" s="146" t="str">
        <f>'Ведомст.2017'!D115</f>
        <v>01</v>
      </c>
      <c r="E41" s="146" t="str">
        <f>'Ведомст.2017'!E115</f>
        <v>13</v>
      </c>
      <c r="F41" s="147">
        <f>'Ведомст.2017'!H115</f>
        <v>2957.1</v>
      </c>
      <c r="G41" s="147">
        <f>'Вед.'!I114</f>
        <v>554.59652</v>
      </c>
      <c r="H41" s="187">
        <f t="shared" si="2"/>
        <v>18.75474349869805</v>
      </c>
    </row>
    <row r="42" spans="1:8" ht="51">
      <c r="A42" s="144" t="str">
        <f>'Ведомст.2017'!B116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2" s="145" t="str">
        <f>'Ведомст.2017'!F116</f>
        <v>05 0 02 Ц0590</v>
      </c>
      <c r="C42" s="146" t="str">
        <f>'Ведомст.2017'!G116</f>
        <v>800</v>
      </c>
      <c r="D42" s="146" t="str">
        <f>'Ведомст.2017'!D116</f>
        <v>01</v>
      </c>
      <c r="E42" s="146" t="str">
        <f>'Ведомст.2017'!E116</f>
        <v>13</v>
      </c>
      <c r="F42" s="147">
        <f>'Ведомст.2017'!H116</f>
        <v>901</v>
      </c>
      <c r="G42" s="147">
        <f>'Вед.'!I115</f>
        <v>274.732</v>
      </c>
      <c r="H42" s="187">
        <f t="shared" si="2"/>
        <v>30.491897891231968</v>
      </c>
    </row>
    <row r="43" spans="1:8" s="133" customFormat="1" ht="38.25">
      <c r="A43" s="129" t="str">
        <f>'Ведомст.2017'!B71</f>
        <v>Муниципальная программа «Энергосбережение и повышение энергетической эффективности в Ковардицком сельском поселении Муромского района на 2016-2020 годы»</v>
      </c>
      <c r="B43" s="130" t="str">
        <f>'Ведомст.2017'!F71</f>
        <v>06</v>
      </c>
      <c r="C43" s="148"/>
      <c r="D43" s="148"/>
      <c r="E43" s="148"/>
      <c r="F43" s="149">
        <f>F44</f>
        <v>102</v>
      </c>
      <c r="G43" s="149">
        <f>G44</f>
        <v>17.2856</v>
      </c>
      <c r="H43" s="190">
        <f t="shared" si="2"/>
        <v>16.946666666666665</v>
      </c>
    </row>
    <row r="44" spans="1:8" s="143" customFormat="1" ht="28.5" customHeight="1">
      <c r="A44" s="139" t="str">
        <f>'Ведомст.2017'!B72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4" s="140" t="str">
        <f>'Ведомст.2017'!F72</f>
        <v>06 0 01</v>
      </c>
      <c r="C44" s="150"/>
      <c r="D44" s="150"/>
      <c r="E44" s="150"/>
      <c r="F44" s="151">
        <f>F45</f>
        <v>102</v>
      </c>
      <c r="G44" s="151">
        <f>G45</f>
        <v>17.2856</v>
      </c>
      <c r="H44" s="188">
        <f t="shared" si="2"/>
        <v>16.946666666666665</v>
      </c>
    </row>
    <row r="45" spans="1:8" ht="38.25">
      <c r="A45" s="144" t="str">
        <f>'Ведомст.2017'!B73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5" s="145" t="str">
        <f>'Ведомст.2017'!F73</f>
        <v>06 0 01 22060</v>
      </c>
      <c r="C45" s="145" t="str">
        <f>'Ведомст.2017'!G73</f>
        <v>200</v>
      </c>
      <c r="D45" s="146" t="str">
        <f>'Ведомст.2017'!D73</f>
        <v>05</v>
      </c>
      <c r="E45" s="146" t="str">
        <f>'Ведомст.2017'!E73</f>
        <v>02</v>
      </c>
      <c r="F45" s="152">
        <f>'Ведомст.2017'!H73</f>
        <v>102</v>
      </c>
      <c r="G45" s="152">
        <f>'Вед.'!I72</f>
        <v>17.2856</v>
      </c>
      <c r="H45" s="187">
        <f t="shared" si="2"/>
        <v>16.946666666666665</v>
      </c>
    </row>
    <row r="46" spans="1:8" s="133" customFormat="1" ht="38.25">
      <c r="A46" s="129" t="str">
        <f>'Ведомст.2017'!B31</f>
        <v>Муниципальная программа «Управление муниципальным имуществом Ковардицкого сельского поселения Муромского района на 2016-2020 годы»</v>
      </c>
      <c r="B46" s="130" t="str">
        <f>'Ведомст.2017'!F31</f>
        <v>07</v>
      </c>
      <c r="C46" s="131"/>
      <c r="D46" s="131"/>
      <c r="E46" s="131"/>
      <c r="F46" s="132">
        <f>F47</f>
        <v>160</v>
      </c>
      <c r="G46" s="132">
        <f>G47</f>
        <v>9.76</v>
      </c>
      <c r="H46" s="190">
        <f t="shared" si="2"/>
        <v>6.1</v>
      </c>
    </row>
    <row r="47" spans="1:8" s="143" customFormat="1" ht="25.5">
      <c r="A47" s="139" t="str">
        <f>'Ведомст.2017'!B32</f>
        <v>Основное мероприятие «Обеспечение эффективного управления муниципальным имуществом»</v>
      </c>
      <c r="B47" s="140" t="str">
        <f>'Ведомст.2017'!F32</f>
        <v>07 0 01</v>
      </c>
      <c r="C47" s="141"/>
      <c r="D47" s="141"/>
      <c r="E47" s="141"/>
      <c r="F47" s="142">
        <f>SUM(F48:F49)</f>
        <v>160</v>
      </c>
      <c r="G47" s="142">
        <f>SUM(G48:G49)</f>
        <v>9.76</v>
      </c>
      <c r="H47" s="188">
        <f t="shared" si="2"/>
        <v>6.1</v>
      </c>
    </row>
    <row r="48" spans="1:8" ht="38.25">
      <c r="A48" s="144" t="str">
        <f>'Ведомст.2017'!B33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48" s="145" t="str">
        <f>'Ведомст.2017'!F33</f>
        <v>07 0 01 22310</v>
      </c>
      <c r="C48" s="146" t="str">
        <f>'Ведомст.2017'!G33</f>
        <v>200</v>
      </c>
      <c r="D48" s="146" t="str">
        <f>'Ведомст.2017'!D33</f>
        <v>01</v>
      </c>
      <c r="E48" s="146" t="str">
        <f>'Ведомст.2017'!E33</f>
        <v>13</v>
      </c>
      <c r="F48" s="147">
        <f>'Ведомст.2017'!H33</f>
        <v>150</v>
      </c>
      <c r="G48" s="147">
        <f>'Вед.'!I32</f>
        <v>0</v>
      </c>
      <c r="H48" s="187">
        <f t="shared" si="2"/>
        <v>0</v>
      </c>
    </row>
    <row r="49" spans="1:8" ht="38.25">
      <c r="A49" s="144" t="str">
        <f>'Ведомст.2017'!B34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49" s="145" t="str">
        <f>'Ведомст.2017'!F34</f>
        <v>07 0 01 22310</v>
      </c>
      <c r="C49" s="146" t="str">
        <f>'Ведомст.2017'!G34</f>
        <v>800</v>
      </c>
      <c r="D49" s="146" t="str">
        <f>'Ведомст.2017'!D34</f>
        <v>01</v>
      </c>
      <c r="E49" s="146" t="str">
        <f>'Ведомст.2017'!E34</f>
        <v>13</v>
      </c>
      <c r="F49" s="147">
        <f>'Ведомст.2017'!H34</f>
        <v>10</v>
      </c>
      <c r="G49" s="147">
        <f>'Вед.'!I33</f>
        <v>9.76</v>
      </c>
      <c r="H49" s="187">
        <f t="shared" si="2"/>
        <v>97.6</v>
      </c>
    </row>
    <row r="50" spans="1:8" s="133" customFormat="1" ht="38.25">
      <c r="A50" s="129" t="str">
        <f>'Ведомст.2017'!B21</f>
        <v>Муниципальная программа «Управление муниципальными финансами Ковардицкого сельского поселения Муромского района на 2016-2020 годы»</v>
      </c>
      <c r="B50" s="130" t="str">
        <f>'Ведомст.2017'!F21</f>
        <v>08</v>
      </c>
      <c r="C50" s="131"/>
      <c r="D50" s="131"/>
      <c r="E50" s="131"/>
      <c r="F50" s="132">
        <f>F51+F54</f>
        <v>755.7</v>
      </c>
      <c r="G50" s="132">
        <f>G51+G54</f>
        <v>189.2</v>
      </c>
      <c r="H50" s="190">
        <f t="shared" si="2"/>
        <v>25.03639010189228</v>
      </c>
    </row>
    <row r="51" spans="1:8" s="138" customFormat="1" ht="40.5">
      <c r="A51" s="134" t="str">
        <f>'Ведомст.2017'!B22</f>
        <v>Подпрограмма «Повышение эффективности бюджетных расходов Ковардицкого сельского поселения Муромского района на 2016-2020 годы»</v>
      </c>
      <c r="B51" s="135" t="str">
        <f>'Ведомст.2017'!F22</f>
        <v>08 2 </v>
      </c>
      <c r="C51" s="136"/>
      <c r="D51" s="136"/>
      <c r="E51" s="136"/>
      <c r="F51" s="137">
        <f>F52</f>
        <v>437</v>
      </c>
      <c r="G51" s="137">
        <f>G52</f>
        <v>109.2</v>
      </c>
      <c r="H51" s="189">
        <f t="shared" si="2"/>
        <v>24.988558352402745</v>
      </c>
    </row>
    <row r="52" spans="1:8" s="143" customFormat="1" ht="25.5">
      <c r="A52" s="139" t="str">
        <f>'Ведомст.2017'!B23</f>
        <v>Основное мероприятие «Обеспечение качественного управления финансами муниципального образования»</v>
      </c>
      <c r="B52" s="140" t="str">
        <f>'Ведомст.2017'!F23</f>
        <v>08 2 01</v>
      </c>
      <c r="C52" s="141"/>
      <c r="D52" s="141"/>
      <c r="E52" s="141"/>
      <c r="F52" s="142">
        <f>F53</f>
        <v>437</v>
      </c>
      <c r="G52" s="142">
        <f>G53</f>
        <v>109.2</v>
      </c>
      <c r="H52" s="188">
        <f t="shared" si="2"/>
        <v>24.988558352402745</v>
      </c>
    </row>
    <row r="53" spans="1:8" ht="76.5">
      <c r="A53" s="144" t="str">
        <f>'Ведомст.2017'!B24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3" s="145" t="str">
        <f>'Ведомст.2017'!F24</f>
        <v>08 2 01 86010</v>
      </c>
      <c r="C53" s="146" t="str">
        <f>'Ведомст.2017'!G24</f>
        <v>500</v>
      </c>
      <c r="D53" s="146" t="str">
        <f>'Ведомст.2017'!D24</f>
        <v>01</v>
      </c>
      <c r="E53" s="146" t="str">
        <f>'Ведомст.2017'!E24</f>
        <v>06</v>
      </c>
      <c r="F53" s="147">
        <f>'Ведомст.2017'!H24</f>
        <v>437</v>
      </c>
      <c r="G53" s="147">
        <f>'Вед.'!I23</f>
        <v>109.2</v>
      </c>
      <c r="H53" s="187">
        <f t="shared" si="2"/>
        <v>24.988558352402745</v>
      </c>
    </row>
    <row r="54" spans="1:8" s="138" customFormat="1" ht="54">
      <c r="A54" s="134" t="str">
        <f>'Ведомст.2017'!B41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 сельское поселение Муромского района»</v>
      </c>
      <c r="B54" s="135" t="str">
        <f>'Ведомст.2017'!F41</f>
        <v>08 3</v>
      </c>
      <c r="C54" s="136"/>
      <c r="D54" s="136"/>
      <c r="E54" s="136"/>
      <c r="F54" s="137">
        <f>F55</f>
        <v>318.7</v>
      </c>
      <c r="G54" s="137">
        <f>G55</f>
        <v>79.99999999999999</v>
      </c>
      <c r="H54" s="189">
        <f t="shared" si="2"/>
        <v>25.101976780671475</v>
      </c>
    </row>
    <row r="55" spans="1:8" s="143" customFormat="1" ht="38.25">
      <c r="A55" s="139" t="str">
        <f>'Ведомст.2017'!B42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5" s="140" t="str">
        <f>'Ведомст.2017'!F42</f>
        <v>08 3 01</v>
      </c>
      <c r="C55" s="141"/>
      <c r="D55" s="141"/>
      <c r="E55" s="141"/>
      <c r="F55" s="142">
        <f>SUM(F56:F57)</f>
        <v>318.7</v>
      </c>
      <c r="G55" s="142">
        <f>SUM(G56:G57)</f>
        <v>79.99999999999999</v>
      </c>
      <c r="H55" s="188">
        <f t="shared" si="2"/>
        <v>25.101976780671475</v>
      </c>
    </row>
    <row r="56" spans="1:8" ht="63.75">
      <c r="A56" s="144" t="str">
        <f>'Ведомст.2017'!B43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56" s="145" t="str">
        <f>'Ведомст.2017'!F43</f>
        <v>08 3 01 51180</v>
      </c>
      <c r="C56" s="146" t="str">
        <f>'Ведомст.2017'!G43</f>
        <v>100</v>
      </c>
      <c r="D56" s="146" t="str">
        <f>'Ведомст.2017'!D43</f>
        <v>02</v>
      </c>
      <c r="E56" s="146" t="str">
        <f>'Ведомст.2017'!E43</f>
        <v>03</v>
      </c>
      <c r="F56" s="147">
        <f>'Ведомст.2017'!H43</f>
        <v>307.3</v>
      </c>
      <c r="G56" s="147">
        <f>'Вед.'!I42</f>
        <v>73.14197999999999</v>
      </c>
      <c r="H56" s="187">
        <f t="shared" si="2"/>
        <v>23.801490400260327</v>
      </c>
    </row>
    <row r="57" spans="1:8" ht="38.25">
      <c r="A57" s="144" t="str">
        <f>'Ведомст.2017'!B44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57" s="145" t="str">
        <f>'Ведомст.2017'!F44</f>
        <v>08 3 01 51180</v>
      </c>
      <c r="C57" s="146" t="str">
        <f>'Ведомст.2017'!G44</f>
        <v>200</v>
      </c>
      <c r="D57" s="146" t="str">
        <f>'Ведомст.2017'!D44</f>
        <v>02</v>
      </c>
      <c r="E57" s="146" t="str">
        <f>'Ведомст.2017'!E44</f>
        <v>03</v>
      </c>
      <c r="F57" s="147">
        <f>'Ведомст.2017'!H44</f>
        <v>11.4</v>
      </c>
      <c r="G57" s="147">
        <f>'Вед.'!I43</f>
        <v>6.85802</v>
      </c>
      <c r="H57" s="187">
        <f t="shared" si="2"/>
        <v>60.158070175438596</v>
      </c>
    </row>
    <row r="58" spans="1:8" s="133" customFormat="1" ht="38.25">
      <c r="A58" s="129" t="str">
        <f>'Ведомст.2017'!B85</f>
        <v>Муниципальная программа «Охрана окружающей среды и рациональное природопользование на территории Ковардицкого сельского поселения Муромского района на 2016-2020 годы»</v>
      </c>
      <c r="B58" s="130" t="str">
        <f>'Ведомст.2017'!F85</f>
        <v>09</v>
      </c>
      <c r="C58" s="131"/>
      <c r="D58" s="131"/>
      <c r="E58" s="131"/>
      <c r="F58" s="132">
        <f>F59</f>
        <v>116.8</v>
      </c>
      <c r="G58" s="132">
        <f>G59</f>
        <v>0</v>
      </c>
      <c r="H58" s="190">
        <f t="shared" si="2"/>
        <v>0</v>
      </c>
    </row>
    <row r="59" spans="1:8" s="143" customFormat="1" ht="25.5">
      <c r="A59" s="139" t="str">
        <f>'Ведомст.2017'!B86</f>
        <v>Основное мероприятие «Обеспечение экологической безопасности на территории сельского поселения»</v>
      </c>
      <c r="B59" s="140" t="str">
        <f>'Ведомст.2017'!F86</f>
        <v>09 0 01</v>
      </c>
      <c r="C59" s="141"/>
      <c r="D59" s="141"/>
      <c r="E59" s="141"/>
      <c r="F59" s="142">
        <f>F60</f>
        <v>116.8</v>
      </c>
      <c r="G59" s="142">
        <f>G60</f>
        <v>0</v>
      </c>
      <c r="H59" s="188">
        <f t="shared" si="2"/>
        <v>0</v>
      </c>
    </row>
    <row r="60" spans="1:8" ht="38.25">
      <c r="A60" s="144" t="str">
        <f>'Ведомст.2017'!B87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60" s="145" t="str">
        <f>'Ведомст.2017'!F87</f>
        <v>09 0 01 22050</v>
      </c>
      <c r="C60" s="146" t="str">
        <f>'Ведомст.2017'!G87</f>
        <v>200</v>
      </c>
      <c r="D60" s="146" t="str">
        <f>'Ведомст.2017'!D87</f>
        <v>06</v>
      </c>
      <c r="E60" s="146" t="str">
        <f>'Ведомст.2017'!E87</f>
        <v>05</v>
      </c>
      <c r="F60" s="147">
        <f>'Ведомст.2017'!H87</f>
        <v>116.8</v>
      </c>
      <c r="G60" s="147">
        <f>'Вед.'!I86</f>
        <v>0</v>
      </c>
      <c r="H60" s="187">
        <f t="shared" si="2"/>
        <v>0</v>
      </c>
    </row>
    <row r="61" spans="1:8" s="133" customFormat="1" ht="27" customHeight="1">
      <c r="A61" s="129" t="str">
        <f>'Ведомст.2017'!B75</f>
        <v>Муниципальная программа «Благоустройство территории Ковардицкого сельского поселения Муромского района на 2016-2020 годы»</v>
      </c>
      <c r="B61" s="130" t="str">
        <f>'Ведомст.2017'!F75</f>
        <v>11</v>
      </c>
      <c r="C61" s="131"/>
      <c r="D61" s="131"/>
      <c r="E61" s="131"/>
      <c r="F61" s="132">
        <f>F62</f>
        <v>5147.6</v>
      </c>
      <c r="G61" s="132">
        <f>G62</f>
        <v>1405.1805</v>
      </c>
      <c r="H61" s="190">
        <f t="shared" si="2"/>
        <v>27.297779547750405</v>
      </c>
    </row>
    <row r="62" spans="1:8" s="143" customFormat="1" ht="25.5">
      <c r="A62" s="139" t="str">
        <f>'Ведомст.2017'!B76</f>
        <v>Основное мероприятие «Повышение уровня комфортного проживания населения сельского поселения»</v>
      </c>
      <c r="B62" s="140" t="str">
        <f>'Ведомст.2017'!F76</f>
        <v>11 0 01</v>
      </c>
      <c r="C62" s="141"/>
      <c r="D62" s="141"/>
      <c r="E62" s="141"/>
      <c r="F62" s="142">
        <f>SUM(F63:F68)</f>
        <v>5147.6</v>
      </c>
      <c r="G62" s="142">
        <f>SUM(G63:G68)</f>
        <v>1405.1805</v>
      </c>
      <c r="H62" s="188">
        <f t="shared" si="2"/>
        <v>27.297779547750405</v>
      </c>
    </row>
    <row r="63" spans="1:8" ht="38.25">
      <c r="A63" s="144" t="str">
        <f>'Ведомст.2017'!B77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3" s="145" t="str">
        <f>'Ведомст.2017'!F77</f>
        <v>11 0 01 22330</v>
      </c>
      <c r="C63" s="146" t="str">
        <f>'Ведомст.2017'!G77</f>
        <v>200</v>
      </c>
      <c r="D63" s="146" t="str">
        <f>'Ведомст.2017'!D77</f>
        <v>05</v>
      </c>
      <c r="E63" s="146" t="str">
        <f>'Ведомст.2017'!E77</f>
        <v>03</v>
      </c>
      <c r="F63" s="147">
        <f>'Ведомст.2017'!H77</f>
        <v>2478.1</v>
      </c>
      <c r="G63" s="147">
        <f>'Вед.'!I76</f>
        <v>1326.29532</v>
      </c>
      <c r="H63" s="187">
        <f t="shared" si="2"/>
        <v>53.52065372664542</v>
      </c>
    </row>
    <row r="64" spans="1:8" ht="25.5">
      <c r="A64" s="144" t="str">
        <f>'Ведомст.2017'!B78</f>
        <v>Расходы на ремонт памятников (Закупка товаров, работ и услуг для обеспечения государственных (муниципальных) нужд)</v>
      </c>
      <c r="B64" s="145" t="str">
        <f>'Ведомст.2017'!F78</f>
        <v>11 0 01 22340</v>
      </c>
      <c r="C64" s="146" t="str">
        <f>'Ведомст.2017'!G78</f>
        <v>200</v>
      </c>
      <c r="D64" s="146" t="str">
        <f>'Ведомст.2017'!D78</f>
        <v>05</v>
      </c>
      <c r="E64" s="146" t="str">
        <f>'Ведомст.2017'!E78</f>
        <v>03</v>
      </c>
      <c r="F64" s="147">
        <f>'Ведомст.2017'!H78</f>
        <v>129</v>
      </c>
      <c r="G64" s="147">
        <f>'Вед.'!I77</f>
        <v>9.92502</v>
      </c>
      <c r="H64" s="187">
        <f t="shared" si="2"/>
        <v>7.693813953488372</v>
      </c>
    </row>
    <row r="65" spans="1:8" ht="38.25">
      <c r="A65" s="144" t="str">
        <f>'Ведомст.2017'!B79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65" s="145" t="str">
        <f>'Ведомст.2017'!F79</f>
        <v>11 0 01 22350</v>
      </c>
      <c r="C65" s="146" t="str">
        <f>'Ведомст.2017'!G79</f>
        <v>200</v>
      </c>
      <c r="D65" s="146" t="str">
        <f>'Ведомст.2017'!D79</f>
        <v>05</v>
      </c>
      <c r="E65" s="146" t="str">
        <f>'Ведомст.2017'!E79</f>
        <v>03</v>
      </c>
      <c r="F65" s="147">
        <f>'Ведомст.2017'!H79</f>
        <v>30</v>
      </c>
      <c r="G65" s="147">
        <f>'Вед.'!I78</f>
        <v>0</v>
      </c>
      <c r="H65" s="187">
        <f t="shared" si="2"/>
        <v>0</v>
      </c>
    </row>
    <row r="66" spans="1:8" ht="25.5">
      <c r="A66" s="144" t="str">
        <f>'Ведомст.2017'!B80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66" s="145" t="str">
        <f>'Ведомст.2017'!F80</f>
        <v>11 0 01 22360</v>
      </c>
      <c r="C66" s="146" t="str">
        <f>'Ведомст.2017'!G80</f>
        <v>200</v>
      </c>
      <c r="D66" s="146" t="str">
        <f>'Ведомст.2017'!D80</f>
        <v>05</v>
      </c>
      <c r="E66" s="146" t="str">
        <f>'Ведомст.2017'!E80</f>
        <v>03</v>
      </c>
      <c r="F66" s="147">
        <f>'Ведомст.2017'!H80</f>
        <v>128.3</v>
      </c>
      <c r="G66" s="147">
        <f>'Вед.'!I79</f>
        <v>0</v>
      </c>
      <c r="H66" s="187">
        <f t="shared" si="2"/>
        <v>0</v>
      </c>
    </row>
    <row r="67" spans="1:8" ht="25.5">
      <c r="A67" s="144" t="str">
        <f>'Ведомст.2017'!B81</f>
        <v>Прочие мероприятия по благоустройству (Закупка товаров, работ и услуг для обеспечения государственных (муниципальных) нужд)</v>
      </c>
      <c r="B67" s="145" t="str">
        <f>'Ведомст.2017'!F81</f>
        <v>11 0 01 22370</v>
      </c>
      <c r="C67" s="146" t="str">
        <f>'Ведомст.2017'!G81</f>
        <v>200</v>
      </c>
      <c r="D67" s="146" t="str">
        <f>'Ведомст.2017'!D81</f>
        <v>05</v>
      </c>
      <c r="E67" s="146" t="str">
        <f>'Ведомст.2017'!E81</f>
        <v>03</v>
      </c>
      <c r="F67" s="147">
        <f>'Ведомст.2017'!H81</f>
        <v>441.6</v>
      </c>
      <c r="G67" s="147">
        <f>'Вед.'!I80</f>
        <v>0</v>
      </c>
      <c r="H67" s="187">
        <f t="shared" si="2"/>
        <v>0</v>
      </c>
    </row>
    <row r="68" spans="1:8" ht="38.25">
      <c r="A68" s="144" t="str">
        <f>'Ведомст.2017'!B82</f>
        <v>Мероприятия по размещению муниципального кладбища (Закупка товаров, работ и услуг для обеспечения государственных (муниципальных) нужд)</v>
      </c>
      <c r="B68" s="145" t="str">
        <f>'Ведомст.2017'!F82</f>
        <v>11 0 01 22390</v>
      </c>
      <c r="C68" s="146" t="str">
        <f>'Ведомст.2017'!G82</f>
        <v>200</v>
      </c>
      <c r="D68" s="146" t="str">
        <f>'Ведомст.2017'!D82</f>
        <v>05</v>
      </c>
      <c r="E68" s="146" t="str">
        <f>'Ведомст.2017'!E82</f>
        <v>03</v>
      </c>
      <c r="F68" s="147">
        <f>'Ведомст.2017'!H82</f>
        <v>1940.6</v>
      </c>
      <c r="G68" s="147">
        <f>'Вед.'!I81</f>
        <v>68.96016</v>
      </c>
      <c r="H68" s="187">
        <f>G68/F68*100</f>
        <v>3.5535483870967743</v>
      </c>
    </row>
    <row r="69" spans="1:8" s="133" customFormat="1" ht="38.25">
      <c r="A69" s="129" t="str">
        <f>'Ведомст.2017'!B65</f>
        <v>Муниципальная программа «Капитальный ремонт жилищного фонда Ковардицкого сельского поселения Муромского района на 2016-2020 годы»</v>
      </c>
      <c r="B69" s="130" t="str">
        <f>'Ведомст.2017'!F65</f>
        <v>12</v>
      </c>
      <c r="C69" s="131"/>
      <c r="D69" s="131"/>
      <c r="E69" s="131"/>
      <c r="F69" s="132">
        <f>F70</f>
        <v>328.5</v>
      </c>
      <c r="G69" s="132">
        <f>G70</f>
        <v>6.35375</v>
      </c>
      <c r="H69" s="190">
        <f aca="true" t="shared" si="3" ref="H69:H86">G69/F69*100</f>
        <v>1.9341704718417045</v>
      </c>
    </row>
    <row r="70" spans="1:8" s="143" customFormat="1" ht="25.5">
      <c r="A70" s="139" t="str">
        <f>'Ведомст.2017'!B66</f>
        <v>Основное мероприятие «Обеспечение  безопасного и комфортного проживания жителей многоквартирных домов сельского поселения»</v>
      </c>
      <c r="B70" s="140" t="str">
        <f>'Ведомст.2017'!F66</f>
        <v>12 0 01</v>
      </c>
      <c r="C70" s="141"/>
      <c r="D70" s="141"/>
      <c r="E70" s="141"/>
      <c r="F70" s="142">
        <f>SUM(F71:F73)</f>
        <v>328.5</v>
      </c>
      <c r="G70" s="142">
        <f>SUM(G71:G73)</f>
        <v>6.35375</v>
      </c>
      <c r="H70" s="188">
        <f t="shared" si="3"/>
        <v>1.9341704718417045</v>
      </c>
    </row>
    <row r="71" spans="1:8" ht="56.25" customHeight="1">
      <c r="A71" s="144" t="str">
        <f>'Ведомст.2017'!B67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1" s="145" t="str">
        <f>'Ведомст.2017'!F67</f>
        <v>12 0 01 22320</v>
      </c>
      <c r="C71" s="146" t="str">
        <f>'Ведомст.2017'!G67</f>
        <v>200</v>
      </c>
      <c r="D71" s="146" t="str">
        <f>'Ведомст.2017'!D67</f>
        <v>05</v>
      </c>
      <c r="E71" s="146" t="str">
        <f>'Ведомст.2017'!E67</f>
        <v>01</v>
      </c>
      <c r="F71" s="147">
        <f>'Ведомст.2017'!H67</f>
        <v>197.4</v>
      </c>
      <c r="G71" s="147">
        <f>'Вед.'!I66</f>
        <v>6.35375</v>
      </c>
      <c r="H71" s="187">
        <f t="shared" si="3"/>
        <v>3.2187183383991895</v>
      </c>
    </row>
    <row r="72" spans="1:8" ht="38.25">
      <c r="A72" s="144" t="str">
        <f>'Ведомст.2017'!B68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2" s="145" t="str">
        <f>'Ведомст.2017'!F68</f>
        <v>12 0 01 22400</v>
      </c>
      <c r="C72" s="146" t="str">
        <f>'Ведомст.2017'!G68</f>
        <v>200</v>
      </c>
      <c r="D72" s="146" t="str">
        <f>'Ведомст.2017'!D68</f>
        <v>05</v>
      </c>
      <c r="E72" s="146" t="str">
        <f>'Ведомст.2017'!E68</f>
        <v>01</v>
      </c>
      <c r="F72" s="147">
        <f>'Ведомст.2017'!H68</f>
        <v>50</v>
      </c>
      <c r="G72" s="147">
        <f>'Вед.'!I67</f>
        <v>0</v>
      </c>
      <c r="H72" s="187">
        <f t="shared" si="3"/>
        <v>0</v>
      </c>
    </row>
    <row r="73" spans="1:8" ht="38.25">
      <c r="A73" s="144" t="str">
        <f>'Ведомст.2017'!B69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3" s="145" t="str">
        <f>'Ведомст.2017'!F69</f>
        <v>12 0 01 96010</v>
      </c>
      <c r="C73" s="146" t="str">
        <f>'Ведомст.2017'!G69</f>
        <v>600</v>
      </c>
      <c r="D73" s="146" t="str">
        <f>'Ведомст.2017'!D69</f>
        <v>05</v>
      </c>
      <c r="E73" s="146" t="str">
        <f>'Ведомст.2017'!E69</f>
        <v>01</v>
      </c>
      <c r="F73" s="147">
        <f>'Ведомст.2017'!H69</f>
        <v>81.1</v>
      </c>
      <c r="G73" s="147">
        <f>'Вед.'!I68</f>
        <v>0</v>
      </c>
      <c r="H73" s="187">
        <f t="shared" si="3"/>
        <v>0</v>
      </c>
    </row>
    <row r="74" spans="1:8" s="133" customFormat="1" ht="25.5">
      <c r="A74" s="129" t="str">
        <f>'Ведомст.2017'!B56</f>
        <v>Муниципальная программа "Дорожное хозяйство Ковардицкого сельского поселения Муромского района на 2017-2020 годы"</v>
      </c>
      <c r="B74" s="130" t="str">
        <f>'Ведомст.2017'!F56</f>
        <v>15</v>
      </c>
      <c r="C74" s="130"/>
      <c r="D74" s="148"/>
      <c r="E74" s="148"/>
      <c r="F74" s="132">
        <f>F75</f>
        <v>940</v>
      </c>
      <c r="G74" s="132">
        <f>G75</f>
        <v>817.67371</v>
      </c>
      <c r="H74" s="190">
        <f t="shared" si="3"/>
        <v>86.98656489361703</v>
      </c>
    </row>
    <row r="75" spans="1:8" s="143" customFormat="1" ht="25.5">
      <c r="A75" s="139" t="str">
        <f>'Ведомст.2017'!B57</f>
        <v>Основное мероприятие "Содержание дорог на территории сельского поселения"</v>
      </c>
      <c r="B75" s="140" t="str">
        <f>'Ведомст.2017'!F57</f>
        <v>15 0 01</v>
      </c>
      <c r="C75" s="140"/>
      <c r="D75" s="150"/>
      <c r="E75" s="150"/>
      <c r="F75" s="142">
        <f>F76</f>
        <v>940</v>
      </c>
      <c r="G75" s="142">
        <f>G76</f>
        <v>817.67371</v>
      </c>
      <c r="H75" s="188">
        <f t="shared" si="3"/>
        <v>86.98656489361703</v>
      </c>
    </row>
    <row r="76" spans="1:8" ht="89.25">
      <c r="A76" s="144" t="str">
        <f>'Ведомст.2017'!B58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76" s="145" t="str">
        <f>'Ведомст.2017'!F58</f>
        <v>15 0 01 86050</v>
      </c>
      <c r="C76" s="145" t="str">
        <f>'Ведомст.2017'!G58</f>
        <v>200</v>
      </c>
      <c r="D76" s="146" t="str">
        <f>'Ведомст.2017'!D58</f>
        <v>04</v>
      </c>
      <c r="E76" s="146" t="str">
        <f>'Ведомст.2017'!E58</f>
        <v>09</v>
      </c>
      <c r="F76" s="147">
        <f>'Ведомст.2017'!H58</f>
        <v>940</v>
      </c>
      <c r="G76" s="147">
        <f>'Вед.'!I57</f>
        <v>817.67371</v>
      </c>
      <c r="H76" s="187">
        <f t="shared" si="3"/>
        <v>86.98656489361703</v>
      </c>
    </row>
    <row r="77" spans="1:8" s="133" customFormat="1" ht="15.75">
      <c r="A77" s="129" t="str">
        <f>'Ведомст.2017'!B26</f>
        <v>Непрограммные расходы органов местного самоуправления</v>
      </c>
      <c r="B77" s="218" t="str">
        <f>'Ведомст.2017'!F15</f>
        <v>99</v>
      </c>
      <c r="C77" s="148"/>
      <c r="D77" s="148"/>
      <c r="E77" s="148"/>
      <c r="F77" s="132">
        <f>F78</f>
        <v>2277.6000000000004</v>
      </c>
      <c r="G77" s="132">
        <f>G78</f>
        <v>649.91924</v>
      </c>
      <c r="H77" s="190">
        <f t="shared" si="3"/>
        <v>28.5352669476642</v>
      </c>
    </row>
    <row r="78" spans="1:8" s="138" customFormat="1" ht="15.75">
      <c r="A78" s="134" t="str">
        <f>'Ведомст.2017'!B27</f>
        <v>Иные непрограммные расходы</v>
      </c>
      <c r="B78" s="135" t="str">
        <f>'Ведомст.2017'!F16</f>
        <v>99 9 </v>
      </c>
      <c r="C78" s="191"/>
      <c r="D78" s="191"/>
      <c r="E78" s="191"/>
      <c r="F78" s="137">
        <f>SUM(F79:F86)</f>
        <v>2277.6000000000004</v>
      </c>
      <c r="G78" s="137">
        <f>SUM(G79:G86)</f>
        <v>649.91924</v>
      </c>
      <c r="H78" s="189">
        <f t="shared" si="3"/>
        <v>28.5352669476642</v>
      </c>
    </row>
    <row r="79" spans="1:8" ht="63.75">
      <c r="A79" s="144" t="str">
        <f>'Ведомст.2017'!B17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79" s="145" t="str">
        <f>'Ведомст.2017'!F17</f>
        <v>99 9 00 00110</v>
      </c>
      <c r="C79" s="146" t="str">
        <f>'Ведомст.2017'!G17</f>
        <v>100</v>
      </c>
      <c r="D79" s="146" t="str">
        <f>'Ведомст.2017'!D17</f>
        <v>01</v>
      </c>
      <c r="E79" s="146" t="str">
        <f>'Ведомст.2017'!E17</f>
        <v>04</v>
      </c>
      <c r="F79" s="147">
        <f>'Ведомст.2017'!H17</f>
        <v>1748.9</v>
      </c>
      <c r="G79" s="147">
        <f>'Вед.'!I16</f>
        <v>582.79784</v>
      </c>
      <c r="H79" s="187">
        <f t="shared" si="3"/>
        <v>33.32368002744582</v>
      </c>
    </row>
    <row r="80" spans="1:8" ht="25.5">
      <c r="A80" s="157" t="str">
        <f>'Ведомст.2017'!B18</f>
        <v>Расходы на обеспечение функций муниципальных органов (Иные бюджетные ассигнования)</v>
      </c>
      <c r="B80" s="145" t="str">
        <f>'Ведомст.2017'!F18</f>
        <v>99 9 00 00190</v>
      </c>
      <c r="C80" s="146" t="str">
        <f>'Ведомст.2017'!G18</f>
        <v>200</v>
      </c>
      <c r="D80" s="146" t="str">
        <f>'Ведомст.2017'!D18</f>
        <v>01</v>
      </c>
      <c r="E80" s="146" t="str">
        <f>'Ведомст.2017'!E18</f>
        <v>04</v>
      </c>
      <c r="F80" s="152">
        <f>'Ведомст.2017'!H18</f>
        <v>101.3</v>
      </c>
      <c r="G80" s="152">
        <f>'Вед.'!I17</f>
        <v>0</v>
      </c>
      <c r="H80" s="187">
        <f>G80/F80*100</f>
        <v>0</v>
      </c>
    </row>
    <row r="81" spans="1:8" ht="25.5">
      <c r="A81" s="144" t="str">
        <f>'Ведомст.2017'!B97</f>
        <v>Доплата к пенсиям муниципальных служащих (Социальное обеспечение и иные выплаты населению)</v>
      </c>
      <c r="B81" s="145" t="str">
        <f>'Ведомст.2017'!F97</f>
        <v>99 9 00 11950</v>
      </c>
      <c r="C81" s="146" t="str">
        <f>'Ведомст.2017'!G97</f>
        <v>300</v>
      </c>
      <c r="D81" s="146" t="str">
        <f>'Ведомст.2017'!D97</f>
        <v>10</v>
      </c>
      <c r="E81" s="146" t="str">
        <f>'Ведомст.2017'!E97</f>
        <v>01</v>
      </c>
      <c r="F81" s="147">
        <f>'Ведомст.2017'!H97</f>
        <v>142.4</v>
      </c>
      <c r="G81" s="147">
        <f>'Вед.'!I96</f>
        <v>33.2214</v>
      </c>
      <c r="H81" s="187">
        <f t="shared" si="3"/>
        <v>23.329634831460673</v>
      </c>
    </row>
    <row r="82" spans="1:8" ht="25.5">
      <c r="A82" s="144" t="str">
        <f>'Ведомст.2017'!B28</f>
        <v>Резервный фонд администрации Ковардицкого сельского поселения (Иные бюджетные ассигнования)</v>
      </c>
      <c r="B82" s="145" t="str">
        <f>'Ведомст.2017'!F28</f>
        <v>99 9 00 21300</v>
      </c>
      <c r="C82" s="146" t="str">
        <f>'Ведомст.2017'!G28</f>
        <v>800</v>
      </c>
      <c r="D82" s="146" t="str">
        <f>'Ведомст.2017'!D28</f>
        <v>01</v>
      </c>
      <c r="E82" s="146" t="str">
        <f>'Ведомст.2017'!E28</f>
        <v>11</v>
      </c>
      <c r="F82" s="147">
        <f>'Ведомст.2017'!H28</f>
        <v>50</v>
      </c>
      <c r="G82" s="147">
        <f>'Вед.'!I27</f>
        <v>0</v>
      </c>
      <c r="H82" s="187">
        <f t="shared" si="3"/>
        <v>0</v>
      </c>
    </row>
    <row r="83" spans="1:8" ht="38.25">
      <c r="A83" s="144" t="str">
        <f>'Ведомст.2017'!B29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3" s="145" t="str">
        <f>'Ведомст.2017'!F29</f>
        <v>99 9 00 21310</v>
      </c>
      <c r="C83" s="146" t="str">
        <f>'Ведомст.2017'!G29</f>
        <v>800</v>
      </c>
      <c r="D83" s="146" t="str">
        <f>'Ведомст.2017'!D29</f>
        <v>01</v>
      </c>
      <c r="E83" s="146" t="str">
        <f>'Ведомст.2017'!E29</f>
        <v>11</v>
      </c>
      <c r="F83" s="147">
        <f>'Ведомст.2017'!H29</f>
        <v>50</v>
      </c>
      <c r="G83" s="147">
        <f>'Вед.'!I28</f>
        <v>0</v>
      </c>
      <c r="H83" s="187">
        <f>G83/F83*100</f>
        <v>0</v>
      </c>
    </row>
    <row r="84" spans="1:8" ht="102">
      <c r="A84" s="144" t="str">
        <f>'Ведомст.2017'!B19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4" s="145" t="str">
        <f>'Ведомст.2017'!F19</f>
        <v>99 9 00 86040</v>
      </c>
      <c r="C84" s="146" t="str">
        <f>'Ведомст.2017'!G19</f>
        <v>500</v>
      </c>
      <c r="D84" s="146" t="str">
        <f>'Ведомст.2017'!D19</f>
        <v>01</v>
      </c>
      <c r="E84" s="146" t="str">
        <f>'Ведомст.2017'!E19</f>
        <v>04</v>
      </c>
      <c r="F84" s="147">
        <f>'Ведомст.2017'!H19</f>
        <v>47.3</v>
      </c>
      <c r="G84" s="147">
        <f>'Вед.'!I18</f>
        <v>11.9</v>
      </c>
      <c r="H84" s="187">
        <f t="shared" si="3"/>
        <v>25.158562367864697</v>
      </c>
    </row>
    <row r="85" spans="1:8" ht="102">
      <c r="A85" s="144" t="str">
        <f>'Ведомст.2017'!B37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5" s="211" t="str">
        <f>'Ведомст.2017'!F37</f>
        <v>99 9 00 86040</v>
      </c>
      <c r="C85" s="212" t="str">
        <f>'Ведомст.2017'!G37</f>
        <v>500</v>
      </c>
      <c r="D85" s="212" t="str">
        <f>'Ведомст.2017'!D37</f>
        <v>01</v>
      </c>
      <c r="E85" s="212" t="str">
        <f>'Ведомст.2017'!E37</f>
        <v>13</v>
      </c>
      <c r="F85" s="147">
        <f>'Ведомст.2017'!H37</f>
        <v>87.7</v>
      </c>
      <c r="G85" s="147">
        <f>'Вед.'!I36</f>
        <v>22</v>
      </c>
      <c r="H85" s="187">
        <f t="shared" si="3"/>
        <v>25.085518814139107</v>
      </c>
    </row>
    <row r="86" spans="1:8" ht="15.75">
      <c r="A86" s="144" t="str">
        <f>'Ведомст.2017'!B92</f>
        <v>Поддержка отрасли культуры</v>
      </c>
      <c r="B86" s="145" t="str">
        <f>'Ведомст.2017'!F92</f>
        <v>99 9 00 R5190</v>
      </c>
      <c r="C86" s="145" t="str">
        <f>'Ведомст.2017'!G92</f>
        <v>300</v>
      </c>
      <c r="D86" s="146" t="str">
        <f>'Ведомст.2017'!D92</f>
        <v>08</v>
      </c>
      <c r="E86" s="146" t="str">
        <f>'Ведомст.2017'!E92</f>
        <v>01</v>
      </c>
      <c r="F86" s="147">
        <f>'Ведомст.2017'!H92</f>
        <v>50</v>
      </c>
      <c r="G86" s="147">
        <f>'Вед.'!I91</f>
        <v>0</v>
      </c>
      <c r="H86" s="187">
        <f t="shared" si="3"/>
        <v>0</v>
      </c>
    </row>
    <row r="88" spans="6:7" ht="15.75">
      <c r="F88" s="186"/>
      <c r="G88" s="186"/>
    </row>
  </sheetData>
  <sheetProtection/>
  <autoFilter ref="A9:H86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selection activeCell="H4" sqref="H4:J4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126" bestFit="1" customWidth="1"/>
    <col min="9" max="9" width="14.625" style="63" bestFit="1" customWidth="1"/>
    <col min="10" max="10" width="13.125" style="63" customWidth="1"/>
    <col min="11" max="16384" width="9.125" style="63" customWidth="1"/>
  </cols>
  <sheetData>
    <row r="1" spans="1:10" s="161" customFormat="1" ht="15.75">
      <c r="A1" s="11"/>
      <c r="B1" s="11"/>
      <c r="C1" s="24"/>
      <c r="D1" s="160"/>
      <c r="E1" s="160"/>
      <c r="F1" s="160"/>
      <c r="G1" s="160"/>
      <c r="H1" s="236" t="s">
        <v>190</v>
      </c>
      <c r="I1" s="236"/>
      <c r="J1" s="236"/>
    </row>
    <row r="2" spans="1:10" s="161" customFormat="1" ht="15.75">
      <c r="A2" s="11"/>
      <c r="B2" s="11"/>
      <c r="C2" s="24"/>
      <c r="D2" s="160"/>
      <c r="E2" s="160"/>
      <c r="F2" s="160"/>
      <c r="G2" s="160"/>
      <c r="H2" s="237" t="s">
        <v>231</v>
      </c>
      <c r="I2" s="237"/>
      <c r="J2" s="237"/>
    </row>
    <row r="3" spans="1:10" s="161" customFormat="1" ht="15.75">
      <c r="A3" s="11"/>
      <c r="B3" s="11"/>
      <c r="C3" s="24"/>
      <c r="D3" s="160"/>
      <c r="E3" s="160"/>
      <c r="F3" s="160"/>
      <c r="G3" s="160"/>
      <c r="H3" s="237" t="s">
        <v>132</v>
      </c>
      <c r="I3" s="237"/>
      <c r="J3" s="237"/>
    </row>
    <row r="4" spans="1:10" s="161" customFormat="1" ht="15.75">
      <c r="A4" s="11"/>
      <c r="B4" s="11"/>
      <c r="C4" s="24"/>
      <c r="D4" s="160"/>
      <c r="E4" s="160"/>
      <c r="F4" s="160"/>
      <c r="G4" s="160"/>
      <c r="H4" s="236" t="s">
        <v>232</v>
      </c>
      <c r="I4" s="236"/>
      <c r="J4" s="236"/>
    </row>
    <row r="5" spans="1:9" s="161" customFormat="1" ht="15.75">
      <c r="A5" s="11"/>
      <c r="B5" s="11"/>
      <c r="C5" s="24"/>
      <c r="D5" s="160"/>
      <c r="E5" s="162"/>
      <c r="F5" s="162"/>
      <c r="G5" s="162"/>
      <c r="H5" s="162"/>
      <c r="I5" s="13"/>
    </row>
    <row r="6" spans="1:10" s="163" customFormat="1" ht="15.75">
      <c r="A6" s="238" t="s">
        <v>229</v>
      </c>
      <c r="B6" s="238"/>
      <c r="C6" s="238"/>
      <c r="D6" s="238"/>
      <c r="E6" s="238"/>
      <c r="F6" s="238"/>
      <c r="G6" s="238"/>
      <c r="H6" s="238"/>
      <c r="I6" s="238"/>
      <c r="J6" s="238"/>
    </row>
    <row r="7" spans="1:8" s="161" customFormat="1" ht="15.75">
      <c r="A7" s="12"/>
      <c r="B7" s="12"/>
      <c r="C7" s="164"/>
      <c r="D7" s="164"/>
      <c r="E7" s="164"/>
      <c r="F7" s="165"/>
      <c r="G7" s="164"/>
      <c r="H7" s="166"/>
    </row>
    <row r="8" spans="1:10" s="161" customFormat="1" ht="15">
      <c r="A8" s="11"/>
      <c r="B8" s="11"/>
      <c r="C8" s="24"/>
      <c r="D8" s="24"/>
      <c r="E8" s="24"/>
      <c r="F8" s="167"/>
      <c r="G8" s="24"/>
      <c r="H8" s="168"/>
      <c r="I8" s="235" t="s">
        <v>195</v>
      </c>
      <c r="J8" s="235"/>
    </row>
    <row r="9" spans="1:10" s="170" customFormat="1" ht="42.75">
      <c r="A9" s="54"/>
      <c r="B9" s="68" t="s">
        <v>1</v>
      </c>
      <c r="C9" s="68" t="s">
        <v>2</v>
      </c>
      <c r="D9" s="54" t="s">
        <v>127</v>
      </c>
      <c r="E9" s="54" t="s">
        <v>128</v>
      </c>
      <c r="F9" s="54" t="s">
        <v>164</v>
      </c>
      <c r="G9" s="54" t="s">
        <v>130</v>
      </c>
      <c r="H9" s="169" t="s">
        <v>230</v>
      </c>
      <c r="I9" s="169" t="s">
        <v>228</v>
      </c>
      <c r="J9" s="169" t="s">
        <v>196</v>
      </c>
    </row>
    <row r="10" spans="1:10" ht="1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180</v>
      </c>
      <c r="I10" s="1" t="s">
        <v>197</v>
      </c>
      <c r="J10" s="1" t="s">
        <v>10</v>
      </c>
    </row>
    <row r="11" spans="1:10" s="123" customFormat="1" ht="28.5">
      <c r="A11" s="54" t="s">
        <v>13</v>
      </c>
      <c r="B11" s="55" t="s">
        <v>14</v>
      </c>
      <c r="C11" s="76">
        <v>403</v>
      </c>
      <c r="D11" s="77"/>
      <c r="E11" s="77"/>
      <c r="F11" s="78"/>
      <c r="G11" s="77"/>
      <c r="H11" s="112">
        <v>36777</v>
      </c>
      <c r="I11" s="112">
        <v>8479.612739999999</v>
      </c>
      <c r="J11" s="175">
        <v>23.056836446692223</v>
      </c>
    </row>
    <row r="12" spans="1:10" ht="15.75">
      <c r="A12" s="54" t="s">
        <v>15</v>
      </c>
      <c r="B12" s="55" t="s">
        <v>16</v>
      </c>
      <c r="C12" s="76">
        <v>403</v>
      </c>
      <c r="D12" s="77"/>
      <c r="E12" s="77"/>
      <c r="F12" s="78"/>
      <c r="G12" s="77"/>
      <c r="H12" s="112">
        <v>15630.599999999999</v>
      </c>
      <c r="I12" s="112">
        <v>3206.0498</v>
      </c>
      <c r="J12" s="175">
        <v>20.51136744590739</v>
      </c>
    </row>
    <row r="13" spans="1:10" ht="15.75">
      <c r="A13" s="56"/>
      <c r="B13" s="55" t="s">
        <v>17</v>
      </c>
      <c r="C13" s="76">
        <v>403</v>
      </c>
      <c r="D13" s="79" t="s">
        <v>18</v>
      </c>
      <c r="E13" s="79"/>
      <c r="F13" s="80"/>
      <c r="G13" s="79"/>
      <c r="H13" s="113">
        <v>2682.2</v>
      </c>
      <c r="I13" s="113">
        <v>735.65784</v>
      </c>
      <c r="J13" s="175">
        <v>27.427404369547386</v>
      </c>
    </row>
    <row r="14" spans="1:10" s="124" customFormat="1" ht="60">
      <c r="A14" s="4"/>
      <c r="B14" s="3" t="s">
        <v>20</v>
      </c>
      <c r="C14" s="81">
        <v>403</v>
      </c>
      <c r="D14" s="82" t="s">
        <v>18</v>
      </c>
      <c r="E14" s="82" t="s">
        <v>21</v>
      </c>
      <c r="F14" s="83"/>
      <c r="G14" s="82"/>
      <c r="H14" s="114">
        <v>1897.5</v>
      </c>
      <c r="I14" s="114">
        <v>594.6978399999999</v>
      </c>
      <c r="J14" s="173">
        <v>31.341124637681155</v>
      </c>
    </row>
    <row r="15" spans="1:10" s="125" customFormat="1" ht="30">
      <c r="A15" s="59"/>
      <c r="B15" s="60" t="s">
        <v>53</v>
      </c>
      <c r="C15" s="84">
        <v>403</v>
      </c>
      <c r="D15" s="85" t="s">
        <v>18</v>
      </c>
      <c r="E15" s="85" t="s">
        <v>21</v>
      </c>
      <c r="F15" s="86" t="s">
        <v>138</v>
      </c>
      <c r="G15" s="85"/>
      <c r="H15" s="115">
        <v>1897.5</v>
      </c>
      <c r="I15" s="115">
        <v>594.6978399999999</v>
      </c>
      <c r="J15" s="174">
        <v>31.341124637681155</v>
      </c>
    </row>
    <row r="16" spans="1:10" s="125" customFormat="1" ht="15.75">
      <c r="A16" s="59"/>
      <c r="B16" s="60" t="s">
        <v>54</v>
      </c>
      <c r="C16" s="84">
        <v>403</v>
      </c>
      <c r="D16" s="85" t="s">
        <v>18</v>
      </c>
      <c r="E16" s="85" t="s">
        <v>21</v>
      </c>
      <c r="F16" s="86" t="s">
        <v>139</v>
      </c>
      <c r="G16" s="85"/>
      <c r="H16" s="115">
        <v>1897.5</v>
      </c>
      <c r="I16" s="115">
        <v>594.6978399999999</v>
      </c>
      <c r="J16" s="174">
        <v>31.341124637681155</v>
      </c>
    </row>
    <row r="17" spans="1:10" ht="90">
      <c r="A17" s="56"/>
      <c r="B17" s="62" t="s">
        <v>183</v>
      </c>
      <c r="C17" s="87">
        <v>403</v>
      </c>
      <c r="D17" s="87" t="s">
        <v>18</v>
      </c>
      <c r="E17" s="87" t="s">
        <v>21</v>
      </c>
      <c r="F17" s="87" t="s">
        <v>55</v>
      </c>
      <c r="G17" s="87" t="s">
        <v>108</v>
      </c>
      <c r="H17" s="171">
        <v>1748.9</v>
      </c>
      <c r="I17" s="116">
        <v>582.79784</v>
      </c>
      <c r="J17" s="172">
        <v>33.32368002744582</v>
      </c>
    </row>
    <row r="18" spans="1:10" ht="30">
      <c r="A18" s="56"/>
      <c r="B18" s="62" t="s">
        <v>198</v>
      </c>
      <c r="C18" s="87">
        <v>403</v>
      </c>
      <c r="D18" s="87" t="s">
        <v>18</v>
      </c>
      <c r="E18" s="87" t="s">
        <v>21</v>
      </c>
      <c r="F18" s="87" t="s">
        <v>192</v>
      </c>
      <c r="G18" s="87" t="s">
        <v>114</v>
      </c>
      <c r="H18" s="171">
        <v>101.3</v>
      </c>
      <c r="I18" s="116"/>
      <c r="J18" s="172"/>
    </row>
    <row r="19" spans="1:10" ht="135">
      <c r="A19" s="56"/>
      <c r="B19" s="62" t="s">
        <v>161</v>
      </c>
      <c r="C19" s="87">
        <v>403</v>
      </c>
      <c r="D19" s="87" t="s">
        <v>18</v>
      </c>
      <c r="E19" s="87" t="s">
        <v>21</v>
      </c>
      <c r="F19" s="87" t="s">
        <v>56</v>
      </c>
      <c r="G19" s="87" t="s">
        <v>111</v>
      </c>
      <c r="H19" s="171">
        <v>47.3</v>
      </c>
      <c r="I19" s="116">
        <v>11.9</v>
      </c>
      <c r="J19" s="172">
        <v>25.158562367864697</v>
      </c>
    </row>
    <row r="20" spans="1:10" s="124" customFormat="1" ht="45">
      <c r="A20" s="58"/>
      <c r="B20" s="3" t="s">
        <v>22</v>
      </c>
      <c r="C20" s="81">
        <v>403</v>
      </c>
      <c r="D20" s="92" t="s">
        <v>18</v>
      </c>
      <c r="E20" s="92" t="s">
        <v>23</v>
      </c>
      <c r="F20" s="93"/>
      <c r="G20" s="92"/>
      <c r="H20" s="114">
        <v>437</v>
      </c>
      <c r="I20" s="114">
        <v>109.2</v>
      </c>
      <c r="J20" s="173">
        <v>24.988558352402745</v>
      </c>
    </row>
    <row r="21" spans="1:10" s="125" customFormat="1" ht="45">
      <c r="A21" s="59"/>
      <c r="B21" s="60" t="s">
        <v>63</v>
      </c>
      <c r="C21" s="84">
        <v>403</v>
      </c>
      <c r="D21" s="85" t="s">
        <v>18</v>
      </c>
      <c r="E21" s="85" t="s">
        <v>23</v>
      </c>
      <c r="F21" s="86" t="s">
        <v>40</v>
      </c>
      <c r="G21" s="85"/>
      <c r="H21" s="115">
        <v>437</v>
      </c>
      <c r="I21" s="115">
        <v>109.2</v>
      </c>
      <c r="J21" s="174">
        <v>24.988558352402745</v>
      </c>
    </row>
    <row r="22" spans="1:10" s="125" customFormat="1" ht="45">
      <c r="A22" s="59"/>
      <c r="B22" s="60" t="s">
        <v>133</v>
      </c>
      <c r="C22" s="84">
        <v>403</v>
      </c>
      <c r="D22" s="85" t="s">
        <v>18</v>
      </c>
      <c r="E22" s="85" t="s">
        <v>23</v>
      </c>
      <c r="F22" s="86" t="s">
        <v>140</v>
      </c>
      <c r="G22" s="85"/>
      <c r="H22" s="115">
        <v>437</v>
      </c>
      <c r="I22" s="115">
        <v>109.2</v>
      </c>
      <c r="J22" s="174">
        <v>24.988558352402745</v>
      </c>
    </row>
    <row r="23" spans="1:10" s="125" customFormat="1" ht="30">
      <c r="A23" s="59"/>
      <c r="B23" s="60" t="s">
        <v>134</v>
      </c>
      <c r="C23" s="84">
        <v>403</v>
      </c>
      <c r="D23" s="85" t="s">
        <v>18</v>
      </c>
      <c r="E23" s="85" t="s">
        <v>23</v>
      </c>
      <c r="F23" s="86" t="s">
        <v>163</v>
      </c>
      <c r="G23" s="85"/>
      <c r="H23" s="115">
        <v>437</v>
      </c>
      <c r="I23" s="115">
        <v>109.2</v>
      </c>
      <c r="J23" s="174">
        <v>24.988558352402745</v>
      </c>
    </row>
    <row r="24" spans="1:10" ht="120">
      <c r="A24" s="1"/>
      <c r="B24" s="62" t="s">
        <v>216</v>
      </c>
      <c r="C24" s="87">
        <v>403</v>
      </c>
      <c r="D24" s="87" t="s">
        <v>18</v>
      </c>
      <c r="E24" s="87" t="s">
        <v>23</v>
      </c>
      <c r="F24" s="87" t="s">
        <v>57</v>
      </c>
      <c r="G24" s="87" t="s">
        <v>111</v>
      </c>
      <c r="H24" s="171">
        <v>437</v>
      </c>
      <c r="I24" s="116">
        <v>109.2</v>
      </c>
      <c r="J24" s="172">
        <v>24.988558352402745</v>
      </c>
    </row>
    <row r="25" spans="1:10" s="124" customFormat="1" ht="15.75">
      <c r="A25" s="4"/>
      <c r="B25" s="3" t="s">
        <v>24</v>
      </c>
      <c r="C25" s="81">
        <v>403</v>
      </c>
      <c r="D25" s="82" t="s">
        <v>18</v>
      </c>
      <c r="E25" s="82" t="s">
        <v>11</v>
      </c>
      <c r="F25" s="83"/>
      <c r="G25" s="82"/>
      <c r="H25" s="114">
        <v>100</v>
      </c>
      <c r="I25" s="114"/>
      <c r="J25" s="173"/>
    </row>
    <row r="26" spans="1:10" s="125" customFormat="1" ht="30">
      <c r="A26" s="59"/>
      <c r="B26" s="60" t="s">
        <v>53</v>
      </c>
      <c r="C26" s="84">
        <v>403</v>
      </c>
      <c r="D26" s="85" t="s">
        <v>18</v>
      </c>
      <c r="E26" s="85" t="s">
        <v>11</v>
      </c>
      <c r="F26" s="86" t="s">
        <v>138</v>
      </c>
      <c r="G26" s="85"/>
      <c r="H26" s="115">
        <v>100</v>
      </c>
      <c r="I26" s="115"/>
      <c r="J26" s="174"/>
    </row>
    <row r="27" spans="1:10" s="125" customFormat="1" ht="15.75">
      <c r="A27" s="59"/>
      <c r="B27" s="60" t="s">
        <v>54</v>
      </c>
      <c r="C27" s="84">
        <v>403</v>
      </c>
      <c r="D27" s="85" t="s">
        <v>18</v>
      </c>
      <c r="E27" s="85" t="s">
        <v>11</v>
      </c>
      <c r="F27" s="86" t="s">
        <v>141</v>
      </c>
      <c r="G27" s="85"/>
      <c r="H27" s="115">
        <v>100</v>
      </c>
      <c r="I27" s="115"/>
      <c r="J27" s="174"/>
    </row>
    <row r="28" spans="1:10" ht="30">
      <c r="A28" s="56"/>
      <c r="B28" s="62" t="s">
        <v>113</v>
      </c>
      <c r="C28" s="87">
        <v>403</v>
      </c>
      <c r="D28" s="87" t="s">
        <v>18</v>
      </c>
      <c r="E28" s="87" t="s">
        <v>11</v>
      </c>
      <c r="F28" s="87" t="s">
        <v>58</v>
      </c>
      <c r="G28" s="87" t="s">
        <v>112</v>
      </c>
      <c r="H28" s="171">
        <v>50</v>
      </c>
      <c r="I28" s="116"/>
      <c r="J28" s="172"/>
    </row>
    <row r="29" spans="1:10" ht="45">
      <c r="A29" s="56"/>
      <c r="B29" s="62" t="s">
        <v>207</v>
      </c>
      <c r="C29" s="87">
        <v>403</v>
      </c>
      <c r="D29" s="87" t="s">
        <v>18</v>
      </c>
      <c r="E29" s="87" t="s">
        <v>11</v>
      </c>
      <c r="F29" s="87" t="s">
        <v>59</v>
      </c>
      <c r="G29" s="87" t="s">
        <v>112</v>
      </c>
      <c r="H29" s="171">
        <v>50</v>
      </c>
      <c r="I29" s="116"/>
      <c r="J29" s="172"/>
    </row>
    <row r="30" spans="1:10" s="124" customFormat="1" ht="15.75">
      <c r="A30" s="4"/>
      <c r="B30" s="3" t="s">
        <v>25</v>
      </c>
      <c r="C30" s="81">
        <v>403</v>
      </c>
      <c r="D30" s="92" t="s">
        <v>18</v>
      </c>
      <c r="E30" s="92" t="s">
        <v>26</v>
      </c>
      <c r="F30" s="93"/>
      <c r="G30" s="92"/>
      <c r="H30" s="114">
        <v>247.7</v>
      </c>
      <c r="I30" s="114">
        <v>31.759999999999998</v>
      </c>
      <c r="J30" s="173">
        <v>12.821962050867985</v>
      </c>
    </row>
    <row r="31" spans="1:10" s="125" customFormat="1" ht="45">
      <c r="A31" s="59"/>
      <c r="B31" s="60" t="s">
        <v>60</v>
      </c>
      <c r="C31" s="84">
        <v>403</v>
      </c>
      <c r="D31" s="94" t="s">
        <v>18</v>
      </c>
      <c r="E31" s="94" t="s">
        <v>26</v>
      </c>
      <c r="F31" s="95" t="s">
        <v>137</v>
      </c>
      <c r="G31" s="94"/>
      <c r="H31" s="115">
        <v>160</v>
      </c>
      <c r="I31" s="115">
        <v>9.76</v>
      </c>
      <c r="J31" s="174">
        <v>6.1</v>
      </c>
    </row>
    <row r="32" spans="1:10" s="125" customFormat="1" ht="30">
      <c r="A32" s="59"/>
      <c r="B32" s="60" t="s">
        <v>61</v>
      </c>
      <c r="C32" s="84">
        <v>403</v>
      </c>
      <c r="D32" s="94" t="s">
        <v>18</v>
      </c>
      <c r="E32" s="94" t="s">
        <v>26</v>
      </c>
      <c r="F32" s="95" t="s">
        <v>142</v>
      </c>
      <c r="G32" s="94"/>
      <c r="H32" s="115">
        <v>160</v>
      </c>
      <c r="I32" s="115">
        <v>9.76</v>
      </c>
      <c r="J32" s="174">
        <v>6.1</v>
      </c>
    </row>
    <row r="33" spans="1:10" ht="60">
      <c r="A33" s="56"/>
      <c r="B33" s="62" t="s">
        <v>165</v>
      </c>
      <c r="C33" s="87">
        <v>403</v>
      </c>
      <c r="D33" s="87" t="s">
        <v>18</v>
      </c>
      <c r="E33" s="87" t="s">
        <v>26</v>
      </c>
      <c r="F33" s="87" t="s">
        <v>62</v>
      </c>
      <c r="G33" s="87" t="s">
        <v>114</v>
      </c>
      <c r="H33" s="171">
        <v>150</v>
      </c>
      <c r="I33" s="116"/>
      <c r="J33" s="172"/>
    </row>
    <row r="34" spans="1:10" ht="45">
      <c r="A34" s="56"/>
      <c r="B34" s="62" t="s">
        <v>115</v>
      </c>
      <c r="C34" s="87">
        <v>403</v>
      </c>
      <c r="D34" s="87" t="s">
        <v>18</v>
      </c>
      <c r="E34" s="87" t="s">
        <v>26</v>
      </c>
      <c r="F34" s="87" t="s">
        <v>62</v>
      </c>
      <c r="G34" s="87" t="s">
        <v>112</v>
      </c>
      <c r="H34" s="171">
        <v>10</v>
      </c>
      <c r="I34" s="116">
        <v>9.76</v>
      </c>
      <c r="J34" s="172">
        <v>97.6</v>
      </c>
    </row>
    <row r="35" spans="1:10" s="125" customFormat="1" ht="30">
      <c r="A35" s="61"/>
      <c r="B35" s="60" t="s">
        <v>53</v>
      </c>
      <c r="C35" s="84">
        <v>403</v>
      </c>
      <c r="D35" s="94" t="s">
        <v>18</v>
      </c>
      <c r="E35" s="94" t="s">
        <v>26</v>
      </c>
      <c r="F35" s="95" t="s">
        <v>152</v>
      </c>
      <c r="G35" s="94"/>
      <c r="H35" s="117">
        <v>87.7</v>
      </c>
      <c r="I35" s="117">
        <v>22</v>
      </c>
      <c r="J35" s="174">
        <v>25.085518814139107</v>
      </c>
    </row>
    <row r="36" spans="1:10" s="125" customFormat="1" ht="15.75">
      <c r="A36" s="61"/>
      <c r="B36" s="60" t="s">
        <v>54</v>
      </c>
      <c r="C36" s="84">
        <v>403</v>
      </c>
      <c r="D36" s="94" t="s">
        <v>18</v>
      </c>
      <c r="E36" s="94" t="s">
        <v>26</v>
      </c>
      <c r="F36" s="95" t="s">
        <v>141</v>
      </c>
      <c r="G36" s="94"/>
      <c r="H36" s="117">
        <v>87.7</v>
      </c>
      <c r="I36" s="117">
        <v>22</v>
      </c>
      <c r="J36" s="174">
        <v>25.085518814139107</v>
      </c>
    </row>
    <row r="37" spans="1:10" ht="135">
      <c r="A37" s="1"/>
      <c r="B37" s="62" t="s">
        <v>161</v>
      </c>
      <c r="C37" s="87">
        <v>403</v>
      </c>
      <c r="D37" s="87" t="s">
        <v>18</v>
      </c>
      <c r="E37" s="87" t="s">
        <v>26</v>
      </c>
      <c r="F37" s="87" t="s">
        <v>56</v>
      </c>
      <c r="G37" s="87" t="s">
        <v>111</v>
      </c>
      <c r="H37" s="171">
        <v>87.7</v>
      </c>
      <c r="I37" s="116">
        <v>22</v>
      </c>
      <c r="J37" s="172">
        <v>25.085518814139107</v>
      </c>
    </row>
    <row r="38" spans="1:10" ht="15.75">
      <c r="A38" s="59"/>
      <c r="B38" s="55" t="s">
        <v>27</v>
      </c>
      <c r="C38" s="76">
        <v>403</v>
      </c>
      <c r="D38" s="79" t="s">
        <v>19</v>
      </c>
      <c r="E38" s="79"/>
      <c r="F38" s="80"/>
      <c r="G38" s="79"/>
      <c r="H38" s="113">
        <v>318.7</v>
      </c>
      <c r="I38" s="113">
        <v>79.99999999999999</v>
      </c>
      <c r="J38" s="175">
        <v>25.101976780671475</v>
      </c>
    </row>
    <row r="39" spans="1:10" s="124" customFormat="1" ht="15.75">
      <c r="A39" s="4"/>
      <c r="B39" s="3" t="s">
        <v>28</v>
      </c>
      <c r="C39" s="81">
        <v>403</v>
      </c>
      <c r="D39" s="92" t="s">
        <v>19</v>
      </c>
      <c r="E39" s="92" t="s">
        <v>29</v>
      </c>
      <c r="F39" s="93"/>
      <c r="G39" s="92"/>
      <c r="H39" s="114">
        <v>318.7</v>
      </c>
      <c r="I39" s="114">
        <v>79.99999999999999</v>
      </c>
      <c r="J39" s="173">
        <v>25.101976780671475</v>
      </c>
    </row>
    <row r="40" spans="1:10" s="125" customFormat="1" ht="45">
      <c r="A40" s="59"/>
      <c r="B40" s="60" t="s">
        <v>63</v>
      </c>
      <c r="C40" s="84">
        <v>403</v>
      </c>
      <c r="D40" s="94" t="s">
        <v>19</v>
      </c>
      <c r="E40" s="94" t="s">
        <v>29</v>
      </c>
      <c r="F40" s="95" t="s">
        <v>40</v>
      </c>
      <c r="G40" s="94"/>
      <c r="H40" s="115">
        <v>318.7</v>
      </c>
      <c r="I40" s="115">
        <v>79.99999999999999</v>
      </c>
      <c r="J40" s="174">
        <v>25.101976780671475</v>
      </c>
    </row>
    <row r="41" spans="1:10" s="125" customFormat="1" ht="75">
      <c r="A41" s="59"/>
      <c r="B41" s="60" t="s">
        <v>64</v>
      </c>
      <c r="C41" s="84">
        <v>403</v>
      </c>
      <c r="D41" s="94" t="s">
        <v>19</v>
      </c>
      <c r="E41" s="94" t="s">
        <v>29</v>
      </c>
      <c r="F41" s="95" t="s">
        <v>143</v>
      </c>
      <c r="G41" s="94"/>
      <c r="H41" s="115">
        <v>318.7</v>
      </c>
      <c r="I41" s="115">
        <v>79.99999999999999</v>
      </c>
      <c r="J41" s="174">
        <v>25.101976780671475</v>
      </c>
    </row>
    <row r="42" spans="1:10" s="125" customFormat="1" ht="60">
      <c r="A42" s="59"/>
      <c r="B42" s="60" t="s">
        <v>65</v>
      </c>
      <c r="C42" s="84">
        <v>403</v>
      </c>
      <c r="D42" s="94" t="s">
        <v>19</v>
      </c>
      <c r="E42" s="94" t="s">
        <v>29</v>
      </c>
      <c r="F42" s="95" t="s">
        <v>144</v>
      </c>
      <c r="G42" s="94"/>
      <c r="H42" s="115">
        <v>318.7</v>
      </c>
      <c r="I42" s="115">
        <v>79.99999999999999</v>
      </c>
      <c r="J42" s="174">
        <v>25.101976780671475</v>
      </c>
    </row>
    <row r="43" spans="1:10" ht="90">
      <c r="A43" s="56"/>
      <c r="B43" s="62" t="s">
        <v>116</v>
      </c>
      <c r="C43" s="87">
        <v>403</v>
      </c>
      <c r="D43" s="87" t="s">
        <v>19</v>
      </c>
      <c r="E43" s="87" t="s">
        <v>29</v>
      </c>
      <c r="F43" s="87" t="s">
        <v>66</v>
      </c>
      <c r="G43" s="87" t="s">
        <v>108</v>
      </c>
      <c r="H43" s="171">
        <v>307.3</v>
      </c>
      <c r="I43" s="116">
        <v>73.14197999999999</v>
      </c>
      <c r="J43" s="172">
        <v>23.801490400260327</v>
      </c>
    </row>
    <row r="44" spans="1:10" ht="60">
      <c r="A44" s="56"/>
      <c r="B44" s="62" t="s">
        <v>166</v>
      </c>
      <c r="C44" s="87">
        <v>403</v>
      </c>
      <c r="D44" s="87" t="s">
        <v>19</v>
      </c>
      <c r="E44" s="87" t="s">
        <v>29</v>
      </c>
      <c r="F44" s="87" t="s">
        <v>66</v>
      </c>
      <c r="G44" s="87" t="s">
        <v>114</v>
      </c>
      <c r="H44" s="171">
        <v>11.4</v>
      </c>
      <c r="I44" s="116">
        <v>6.85802</v>
      </c>
      <c r="J44" s="172">
        <v>60.158070175438596</v>
      </c>
    </row>
    <row r="45" spans="1:10" ht="28.5">
      <c r="A45" s="56"/>
      <c r="B45" s="55" t="s">
        <v>30</v>
      </c>
      <c r="C45" s="76">
        <v>403</v>
      </c>
      <c r="D45" s="77" t="s">
        <v>29</v>
      </c>
      <c r="E45" s="77"/>
      <c r="F45" s="80"/>
      <c r="G45" s="79"/>
      <c r="H45" s="113">
        <v>334</v>
      </c>
      <c r="I45" s="113">
        <v>39.453</v>
      </c>
      <c r="J45" s="175">
        <v>11.812275449101797</v>
      </c>
    </row>
    <row r="46" spans="1:10" s="124" customFormat="1" ht="45">
      <c r="A46" s="4"/>
      <c r="B46" s="3" t="s">
        <v>31</v>
      </c>
      <c r="C46" s="81">
        <v>403</v>
      </c>
      <c r="D46" s="82" t="s">
        <v>29</v>
      </c>
      <c r="E46" s="82" t="s">
        <v>32</v>
      </c>
      <c r="F46" s="83"/>
      <c r="G46" s="82"/>
      <c r="H46" s="114">
        <v>334</v>
      </c>
      <c r="I46" s="114">
        <v>39.453</v>
      </c>
      <c r="J46" s="173">
        <v>11.812275449101797</v>
      </c>
    </row>
    <row r="47" spans="1:10" s="125" customFormat="1" ht="75">
      <c r="A47" s="59"/>
      <c r="B47" s="60" t="s">
        <v>67</v>
      </c>
      <c r="C47" s="84">
        <v>403</v>
      </c>
      <c r="D47" s="85" t="s">
        <v>29</v>
      </c>
      <c r="E47" s="85" t="s">
        <v>32</v>
      </c>
      <c r="F47" s="86" t="s">
        <v>19</v>
      </c>
      <c r="G47" s="85"/>
      <c r="H47" s="115">
        <v>334</v>
      </c>
      <c r="I47" s="115">
        <v>39.453</v>
      </c>
      <c r="J47" s="174">
        <v>11.812275449101797</v>
      </c>
    </row>
    <row r="48" spans="1:10" s="125" customFormat="1" ht="90">
      <c r="A48" s="59"/>
      <c r="B48" s="60" t="s">
        <v>117</v>
      </c>
      <c r="C48" s="84">
        <v>403</v>
      </c>
      <c r="D48" s="85" t="s">
        <v>29</v>
      </c>
      <c r="E48" s="85" t="s">
        <v>32</v>
      </c>
      <c r="F48" s="86" t="s">
        <v>145</v>
      </c>
      <c r="G48" s="85"/>
      <c r="H48" s="115">
        <v>334</v>
      </c>
      <c r="I48" s="115">
        <v>39.453</v>
      </c>
      <c r="J48" s="174">
        <v>11.812275449101797</v>
      </c>
    </row>
    <row r="49" spans="1:10" s="125" customFormat="1" ht="45">
      <c r="A49" s="59"/>
      <c r="B49" s="60" t="s">
        <v>68</v>
      </c>
      <c r="C49" s="84">
        <v>403</v>
      </c>
      <c r="D49" s="85" t="s">
        <v>29</v>
      </c>
      <c r="E49" s="85" t="s">
        <v>32</v>
      </c>
      <c r="F49" s="86" t="s">
        <v>146</v>
      </c>
      <c r="G49" s="85"/>
      <c r="H49" s="115">
        <v>334</v>
      </c>
      <c r="I49" s="115">
        <v>39.453</v>
      </c>
      <c r="J49" s="174">
        <v>11.812275449101797</v>
      </c>
    </row>
    <row r="50" spans="1:10" ht="45">
      <c r="A50" s="56"/>
      <c r="B50" s="62" t="s">
        <v>167</v>
      </c>
      <c r="C50" s="87">
        <v>403</v>
      </c>
      <c r="D50" s="87" t="s">
        <v>29</v>
      </c>
      <c r="E50" s="87" t="s">
        <v>32</v>
      </c>
      <c r="F50" s="87" t="s">
        <v>69</v>
      </c>
      <c r="G50" s="87" t="s">
        <v>114</v>
      </c>
      <c r="H50" s="171">
        <v>196.1</v>
      </c>
      <c r="I50" s="116"/>
      <c r="J50" s="172"/>
    </row>
    <row r="51" spans="1:10" ht="60">
      <c r="A51" s="56"/>
      <c r="B51" s="62" t="s">
        <v>168</v>
      </c>
      <c r="C51" s="87">
        <v>403</v>
      </c>
      <c r="D51" s="87" t="s">
        <v>29</v>
      </c>
      <c r="E51" s="87" t="s">
        <v>32</v>
      </c>
      <c r="F51" s="87" t="s">
        <v>70</v>
      </c>
      <c r="G51" s="87" t="s">
        <v>114</v>
      </c>
      <c r="H51" s="171">
        <v>60</v>
      </c>
      <c r="I51" s="116">
        <v>31.633</v>
      </c>
      <c r="J51" s="172">
        <v>52.721666666666664</v>
      </c>
    </row>
    <row r="52" spans="1:10" ht="45">
      <c r="A52" s="56"/>
      <c r="B52" s="62" t="s">
        <v>169</v>
      </c>
      <c r="C52" s="87">
        <v>403</v>
      </c>
      <c r="D52" s="87" t="s">
        <v>29</v>
      </c>
      <c r="E52" s="87" t="s">
        <v>32</v>
      </c>
      <c r="F52" s="87" t="s">
        <v>106</v>
      </c>
      <c r="G52" s="87" t="s">
        <v>114</v>
      </c>
      <c r="H52" s="171">
        <v>70</v>
      </c>
      <c r="I52" s="116"/>
      <c r="J52" s="172"/>
    </row>
    <row r="53" spans="1:10" ht="30">
      <c r="A53" s="56"/>
      <c r="B53" s="62" t="s">
        <v>220</v>
      </c>
      <c r="C53" s="87">
        <v>403</v>
      </c>
      <c r="D53" s="87" t="s">
        <v>29</v>
      </c>
      <c r="E53" s="87" t="s">
        <v>32</v>
      </c>
      <c r="F53" s="87" t="s">
        <v>219</v>
      </c>
      <c r="G53" s="87" t="s">
        <v>114</v>
      </c>
      <c r="H53" s="171">
        <v>7.9</v>
      </c>
      <c r="I53" s="116">
        <v>7.82</v>
      </c>
      <c r="J53" s="172">
        <v>98.9873417721519</v>
      </c>
    </row>
    <row r="54" spans="1:10" ht="15.75">
      <c r="A54" s="56"/>
      <c r="B54" s="55" t="s">
        <v>191</v>
      </c>
      <c r="C54" s="68">
        <v>403</v>
      </c>
      <c r="D54" s="55" t="s">
        <v>21</v>
      </c>
      <c r="E54" s="55">
        <v>0</v>
      </c>
      <c r="F54" s="91"/>
      <c r="G54" s="90"/>
      <c r="H54" s="113">
        <v>940</v>
      </c>
      <c r="I54" s="113">
        <v>817.67371</v>
      </c>
      <c r="J54" s="213">
        <v>86.98656489361703</v>
      </c>
    </row>
    <row r="55" spans="1:10" s="125" customFormat="1" ht="15.75">
      <c r="A55" s="59"/>
      <c r="B55" s="3" t="s">
        <v>202</v>
      </c>
      <c r="C55" s="196">
        <v>403</v>
      </c>
      <c r="D55" s="3" t="s">
        <v>21</v>
      </c>
      <c r="E55" s="3" t="s">
        <v>32</v>
      </c>
      <c r="F55" s="95"/>
      <c r="G55" s="94"/>
      <c r="H55" s="114">
        <v>940</v>
      </c>
      <c r="I55" s="114">
        <v>817.67371</v>
      </c>
      <c r="J55" s="173">
        <v>86.98656489361703</v>
      </c>
    </row>
    <row r="56" spans="1:10" s="125" customFormat="1" ht="45">
      <c r="A56" s="59"/>
      <c r="B56" s="60" t="s">
        <v>203</v>
      </c>
      <c r="C56" s="197">
        <v>403</v>
      </c>
      <c r="D56" s="60" t="s">
        <v>21</v>
      </c>
      <c r="E56" s="60" t="s">
        <v>32</v>
      </c>
      <c r="F56" s="60" t="s">
        <v>205</v>
      </c>
      <c r="G56" s="85"/>
      <c r="H56" s="115">
        <v>940</v>
      </c>
      <c r="I56" s="115">
        <v>817.67371</v>
      </c>
      <c r="J56" s="174">
        <v>86.98656489361703</v>
      </c>
    </row>
    <row r="57" spans="1:10" s="125" customFormat="1" ht="30">
      <c r="A57" s="59"/>
      <c r="B57" s="60" t="s">
        <v>204</v>
      </c>
      <c r="C57" s="197">
        <v>403</v>
      </c>
      <c r="D57" s="60" t="s">
        <v>21</v>
      </c>
      <c r="E57" s="60" t="s">
        <v>32</v>
      </c>
      <c r="F57" s="60" t="s">
        <v>206</v>
      </c>
      <c r="G57" s="85"/>
      <c r="H57" s="115">
        <v>940</v>
      </c>
      <c r="I57" s="115">
        <v>817.67371</v>
      </c>
      <c r="J57" s="174">
        <v>86.98656489361703</v>
      </c>
    </row>
    <row r="58" spans="1:10" ht="120">
      <c r="A58" s="56"/>
      <c r="B58" s="62" t="s">
        <v>212</v>
      </c>
      <c r="C58" s="198">
        <v>403</v>
      </c>
      <c r="D58" s="62" t="s">
        <v>21</v>
      </c>
      <c r="E58" s="62" t="s">
        <v>32</v>
      </c>
      <c r="F58" s="62" t="s">
        <v>209</v>
      </c>
      <c r="G58" s="62" t="s">
        <v>114</v>
      </c>
      <c r="H58" s="116">
        <v>940</v>
      </c>
      <c r="I58" s="116">
        <v>817.67371</v>
      </c>
      <c r="J58" s="172">
        <v>86.98656489361703</v>
      </c>
    </row>
    <row r="59" spans="1:10" ht="15.75">
      <c r="A59" s="56"/>
      <c r="B59" s="55" t="s">
        <v>34</v>
      </c>
      <c r="C59" s="76">
        <v>403</v>
      </c>
      <c r="D59" s="79" t="s">
        <v>33</v>
      </c>
      <c r="E59" s="79"/>
      <c r="F59" s="80"/>
      <c r="G59" s="79"/>
      <c r="H59" s="113">
        <v>10745.1</v>
      </c>
      <c r="I59" s="113">
        <v>1428.8198499999999</v>
      </c>
      <c r="J59" s="175">
        <v>13.297408586239307</v>
      </c>
    </row>
    <row r="60" spans="1:10" s="124" customFormat="1" ht="15.75">
      <c r="A60" s="4"/>
      <c r="B60" s="3" t="s">
        <v>35</v>
      </c>
      <c r="C60" s="81">
        <v>403</v>
      </c>
      <c r="D60" s="92" t="s">
        <v>33</v>
      </c>
      <c r="E60" s="92" t="s">
        <v>18</v>
      </c>
      <c r="F60" s="93"/>
      <c r="G60" s="92"/>
      <c r="H60" s="114">
        <v>5495.5</v>
      </c>
      <c r="I60" s="114">
        <v>6.35375</v>
      </c>
      <c r="J60" s="173">
        <v>0.11561732326448913</v>
      </c>
    </row>
    <row r="61" spans="1:10" s="125" customFormat="1" ht="45">
      <c r="A61" s="59"/>
      <c r="B61" s="60" t="s">
        <v>71</v>
      </c>
      <c r="C61" s="84">
        <v>403</v>
      </c>
      <c r="D61" s="94" t="s">
        <v>33</v>
      </c>
      <c r="E61" s="94" t="s">
        <v>18</v>
      </c>
      <c r="F61" s="95" t="s">
        <v>18</v>
      </c>
      <c r="G61" s="94"/>
      <c r="H61" s="115">
        <v>5167</v>
      </c>
      <c r="I61" s="115"/>
      <c r="J61" s="174"/>
    </row>
    <row r="62" spans="1:10" s="125" customFormat="1" ht="45">
      <c r="A62" s="59"/>
      <c r="B62" s="60" t="s">
        <v>72</v>
      </c>
      <c r="C62" s="84">
        <v>403</v>
      </c>
      <c r="D62" s="94" t="s">
        <v>33</v>
      </c>
      <c r="E62" s="94" t="s">
        <v>18</v>
      </c>
      <c r="F62" s="95" t="s">
        <v>147</v>
      </c>
      <c r="G62" s="94"/>
      <c r="H62" s="115">
        <v>5167</v>
      </c>
      <c r="I62" s="115"/>
      <c r="J62" s="174"/>
    </row>
    <row r="63" spans="1:10" s="125" customFormat="1" ht="30">
      <c r="A63" s="59"/>
      <c r="B63" s="60" t="s">
        <v>73</v>
      </c>
      <c r="C63" s="84">
        <v>403</v>
      </c>
      <c r="D63" s="94" t="s">
        <v>33</v>
      </c>
      <c r="E63" s="94" t="s">
        <v>18</v>
      </c>
      <c r="F63" s="95" t="s">
        <v>148</v>
      </c>
      <c r="G63" s="94"/>
      <c r="H63" s="115">
        <v>5167</v>
      </c>
      <c r="I63" s="115"/>
      <c r="J63" s="174"/>
    </row>
    <row r="64" spans="1:10" ht="135">
      <c r="A64" s="56"/>
      <c r="B64" s="62" t="s">
        <v>161</v>
      </c>
      <c r="C64" s="87">
        <v>403</v>
      </c>
      <c r="D64" s="87" t="s">
        <v>33</v>
      </c>
      <c r="E64" s="87" t="s">
        <v>18</v>
      </c>
      <c r="F64" s="87" t="s">
        <v>107</v>
      </c>
      <c r="G64" s="87" t="s">
        <v>111</v>
      </c>
      <c r="H64" s="171">
        <v>5167</v>
      </c>
      <c r="I64" s="116"/>
      <c r="J64" s="172"/>
    </row>
    <row r="65" spans="1:10" s="125" customFormat="1" ht="45">
      <c r="A65" s="59"/>
      <c r="B65" s="60" t="s">
        <v>74</v>
      </c>
      <c r="C65" s="84">
        <v>403</v>
      </c>
      <c r="D65" s="94" t="s">
        <v>33</v>
      </c>
      <c r="E65" s="94" t="s">
        <v>18</v>
      </c>
      <c r="F65" s="95" t="s">
        <v>12</v>
      </c>
      <c r="G65" s="94"/>
      <c r="H65" s="115">
        <v>328.5</v>
      </c>
      <c r="I65" s="115">
        <v>6.35375</v>
      </c>
      <c r="J65" s="174">
        <v>1.9341704718417045</v>
      </c>
    </row>
    <row r="66" spans="1:10" s="125" customFormat="1" ht="45">
      <c r="A66" s="59"/>
      <c r="B66" s="60" t="s">
        <v>75</v>
      </c>
      <c r="C66" s="84">
        <v>403</v>
      </c>
      <c r="D66" s="94" t="s">
        <v>33</v>
      </c>
      <c r="E66" s="94" t="s">
        <v>18</v>
      </c>
      <c r="F66" s="95" t="s">
        <v>149</v>
      </c>
      <c r="G66" s="94"/>
      <c r="H66" s="115">
        <v>328.5</v>
      </c>
      <c r="I66" s="115">
        <v>6.35375</v>
      </c>
      <c r="J66" s="174">
        <v>1.9341704718417045</v>
      </c>
    </row>
    <row r="67" spans="1:10" ht="75">
      <c r="A67" s="56"/>
      <c r="B67" s="62" t="s">
        <v>170</v>
      </c>
      <c r="C67" s="87">
        <v>403</v>
      </c>
      <c r="D67" s="87" t="s">
        <v>33</v>
      </c>
      <c r="E67" s="87" t="s">
        <v>18</v>
      </c>
      <c r="F67" s="87" t="s">
        <v>76</v>
      </c>
      <c r="G67" s="87" t="s">
        <v>114</v>
      </c>
      <c r="H67" s="171">
        <v>197.4</v>
      </c>
      <c r="I67" s="116">
        <v>6.35375</v>
      </c>
      <c r="J67" s="172">
        <v>3.2187183383991895</v>
      </c>
    </row>
    <row r="68" spans="1:10" ht="45">
      <c r="A68" s="56"/>
      <c r="B68" s="62" t="s">
        <v>171</v>
      </c>
      <c r="C68" s="87">
        <v>403</v>
      </c>
      <c r="D68" s="87" t="s">
        <v>33</v>
      </c>
      <c r="E68" s="87" t="s">
        <v>18</v>
      </c>
      <c r="F68" s="87" t="s">
        <v>162</v>
      </c>
      <c r="G68" s="87" t="s">
        <v>114</v>
      </c>
      <c r="H68" s="171">
        <v>50</v>
      </c>
      <c r="I68" s="116"/>
      <c r="J68" s="172"/>
    </row>
    <row r="69" spans="1:10" ht="60">
      <c r="A69" s="56"/>
      <c r="B69" s="62" t="s">
        <v>208</v>
      </c>
      <c r="C69" s="87">
        <v>403</v>
      </c>
      <c r="D69" s="87" t="s">
        <v>33</v>
      </c>
      <c r="E69" s="87" t="s">
        <v>18</v>
      </c>
      <c r="F69" s="87" t="s">
        <v>77</v>
      </c>
      <c r="G69" s="87" t="s">
        <v>122</v>
      </c>
      <c r="H69" s="171">
        <v>81.1</v>
      </c>
      <c r="I69" s="116"/>
      <c r="J69" s="172"/>
    </row>
    <row r="70" spans="1:10" s="124" customFormat="1" ht="15.75">
      <c r="A70" s="4"/>
      <c r="B70" s="3" t="s">
        <v>189</v>
      </c>
      <c r="C70" s="81">
        <v>403</v>
      </c>
      <c r="D70" s="92" t="s">
        <v>33</v>
      </c>
      <c r="E70" s="92" t="s">
        <v>19</v>
      </c>
      <c r="F70" s="93"/>
      <c r="G70" s="92"/>
      <c r="H70" s="114">
        <v>102</v>
      </c>
      <c r="I70" s="114">
        <v>17.2856</v>
      </c>
      <c r="J70" s="173">
        <v>16.946666666666665</v>
      </c>
    </row>
    <row r="71" spans="1:10" ht="60">
      <c r="A71" s="56"/>
      <c r="B71" s="60" t="s">
        <v>84</v>
      </c>
      <c r="C71" s="84">
        <v>403</v>
      </c>
      <c r="D71" s="94" t="s">
        <v>33</v>
      </c>
      <c r="E71" s="94" t="s">
        <v>19</v>
      </c>
      <c r="F71" s="95" t="s">
        <v>23</v>
      </c>
      <c r="G71" s="94"/>
      <c r="H71" s="115">
        <v>102</v>
      </c>
      <c r="I71" s="115">
        <v>17.2856</v>
      </c>
      <c r="J71" s="174">
        <v>16.946666666666665</v>
      </c>
    </row>
    <row r="72" spans="1:10" ht="45">
      <c r="A72" s="56"/>
      <c r="B72" s="60" t="s">
        <v>85</v>
      </c>
      <c r="C72" s="84">
        <v>403</v>
      </c>
      <c r="D72" s="94" t="s">
        <v>33</v>
      </c>
      <c r="E72" s="94" t="s">
        <v>19</v>
      </c>
      <c r="F72" s="95" t="s">
        <v>151</v>
      </c>
      <c r="G72" s="94"/>
      <c r="H72" s="115">
        <v>102</v>
      </c>
      <c r="I72" s="115">
        <v>17.2856</v>
      </c>
      <c r="J72" s="174">
        <v>16.946666666666665</v>
      </c>
    </row>
    <row r="73" spans="1:10" ht="60">
      <c r="A73" s="56"/>
      <c r="B73" s="62" t="s">
        <v>181</v>
      </c>
      <c r="C73" s="87">
        <v>403</v>
      </c>
      <c r="D73" s="87" t="s">
        <v>33</v>
      </c>
      <c r="E73" s="87" t="s">
        <v>19</v>
      </c>
      <c r="F73" s="87" t="s">
        <v>86</v>
      </c>
      <c r="G73" s="87" t="s">
        <v>114</v>
      </c>
      <c r="H73" s="171">
        <v>102</v>
      </c>
      <c r="I73" s="116">
        <v>17.2856</v>
      </c>
      <c r="J73" s="172">
        <v>16.946666666666665</v>
      </c>
    </row>
    <row r="74" spans="1:10" s="124" customFormat="1" ht="15.75">
      <c r="A74" s="4"/>
      <c r="B74" s="3" t="s">
        <v>36</v>
      </c>
      <c r="C74" s="81">
        <v>403</v>
      </c>
      <c r="D74" s="92" t="s">
        <v>33</v>
      </c>
      <c r="E74" s="92" t="s">
        <v>29</v>
      </c>
      <c r="F74" s="93"/>
      <c r="G74" s="92"/>
      <c r="H74" s="114">
        <v>5147.6</v>
      </c>
      <c r="I74" s="114">
        <v>1405.1805</v>
      </c>
      <c r="J74" s="173">
        <v>27.297779547750405</v>
      </c>
    </row>
    <row r="75" spans="1:10" s="125" customFormat="1" ht="45">
      <c r="A75" s="59"/>
      <c r="B75" s="60" t="s">
        <v>78</v>
      </c>
      <c r="C75" s="84">
        <v>403</v>
      </c>
      <c r="D75" s="94" t="s">
        <v>33</v>
      </c>
      <c r="E75" s="94" t="s">
        <v>29</v>
      </c>
      <c r="F75" s="95" t="s">
        <v>11</v>
      </c>
      <c r="G75" s="94"/>
      <c r="H75" s="115">
        <v>5147.6</v>
      </c>
      <c r="I75" s="115">
        <v>1405.1805</v>
      </c>
      <c r="J75" s="174">
        <v>27.297779547750405</v>
      </c>
    </row>
    <row r="76" spans="1:10" s="125" customFormat="1" ht="45">
      <c r="A76" s="59"/>
      <c r="B76" s="60" t="s">
        <v>79</v>
      </c>
      <c r="C76" s="84">
        <v>403</v>
      </c>
      <c r="D76" s="94" t="s">
        <v>33</v>
      </c>
      <c r="E76" s="94" t="s">
        <v>29</v>
      </c>
      <c r="F76" s="95" t="s">
        <v>150</v>
      </c>
      <c r="G76" s="94"/>
      <c r="H76" s="115">
        <v>5147.6</v>
      </c>
      <c r="I76" s="115">
        <v>1405.1805</v>
      </c>
      <c r="J76" s="174">
        <v>27.297779547750405</v>
      </c>
    </row>
    <row r="77" spans="1:10" ht="60">
      <c r="A77" s="56"/>
      <c r="B77" s="62" t="s">
        <v>172</v>
      </c>
      <c r="C77" s="87">
        <v>403</v>
      </c>
      <c r="D77" s="87" t="s">
        <v>33</v>
      </c>
      <c r="E77" s="87" t="s">
        <v>29</v>
      </c>
      <c r="F77" s="87" t="s">
        <v>80</v>
      </c>
      <c r="G77" s="87" t="s">
        <v>114</v>
      </c>
      <c r="H77" s="171">
        <v>2478.1</v>
      </c>
      <c r="I77" s="116">
        <v>1326.29532</v>
      </c>
      <c r="J77" s="172">
        <v>53.52065372664542</v>
      </c>
    </row>
    <row r="78" spans="1:10" ht="45">
      <c r="A78" s="56"/>
      <c r="B78" s="62" t="s">
        <v>173</v>
      </c>
      <c r="C78" s="87">
        <v>403</v>
      </c>
      <c r="D78" s="87" t="s">
        <v>33</v>
      </c>
      <c r="E78" s="87" t="s">
        <v>29</v>
      </c>
      <c r="F78" s="87" t="s">
        <v>81</v>
      </c>
      <c r="G78" s="87" t="s">
        <v>114</v>
      </c>
      <c r="H78" s="171">
        <v>129</v>
      </c>
      <c r="I78" s="116">
        <v>9.92502</v>
      </c>
      <c r="J78" s="172">
        <v>7.693813953488372</v>
      </c>
    </row>
    <row r="79" spans="1:10" ht="45">
      <c r="A79" s="56"/>
      <c r="B79" s="62" t="s">
        <v>174</v>
      </c>
      <c r="C79" s="87">
        <v>403</v>
      </c>
      <c r="D79" s="87" t="s">
        <v>33</v>
      </c>
      <c r="E79" s="87" t="s">
        <v>29</v>
      </c>
      <c r="F79" s="87" t="s">
        <v>82</v>
      </c>
      <c r="G79" s="87" t="s">
        <v>114</v>
      </c>
      <c r="H79" s="171">
        <v>30</v>
      </c>
      <c r="I79" s="116"/>
      <c r="J79" s="172"/>
    </row>
    <row r="80" spans="1:10" ht="45">
      <c r="A80" s="56"/>
      <c r="B80" s="62" t="s">
        <v>182</v>
      </c>
      <c r="C80" s="87">
        <v>403</v>
      </c>
      <c r="D80" s="87" t="s">
        <v>33</v>
      </c>
      <c r="E80" s="87" t="s">
        <v>29</v>
      </c>
      <c r="F80" s="87" t="s">
        <v>187</v>
      </c>
      <c r="G80" s="87" t="s">
        <v>114</v>
      </c>
      <c r="H80" s="171">
        <v>128.3</v>
      </c>
      <c r="I80" s="116"/>
      <c r="J80" s="172"/>
    </row>
    <row r="81" spans="1:10" ht="45">
      <c r="A81" s="56"/>
      <c r="B81" s="62" t="s">
        <v>175</v>
      </c>
      <c r="C81" s="87">
        <v>403</v>
      </c>
      <c r="D81" s="87" t="s">
        <v>33</v>
      </c>
      <c r="E81" s="87" t="s">
        <v>29</v>
      </c>
      <c r="F81" s="87" t="s">
        <v>83</v>
      </c>
      <c r="G81" s="87" t="s">
        <v>114</v>
      </c>
      <c r="H81" s="171">
        <v>441.6</v>
      </c>
      <c r="I81" s="116"/>
      <c r="J81" s="172"/>
    </row>
    <row r="82" spans="1:10" ht="45">
      <c r="A82" s="56"/>
      <c r="B82" s="62" t="s">
        <v>217</v>
      </c>
      <c r="C82" s="87">
        <v>403</v>
      </c>
      <c r="D82" s="87" t="s">
        <v>33</v>
      </c>
      <c r="E82" s="87" t="s">
        <v>29</v>
      </c>
      <c r="F82" s="87" t="s">
        <v>210</v>
      </c>
      <c r="G82" s="87" t="s">
        <v>114</v>
      </c>
      <c r="H82" s="171">
        <v>1940.6</v>
      </c>
      <c r="I82" s="116">
        <v>68.96016</v>
      </c>
      <c r="J82" s="172">
        <v>3.5535483870967743</v>
      </c>
    </row>
    <row r="83" spans="1:10" ht="15.75">
      <c r="A83" s="59"/>
      <c r="B83" s="55" t="s">
        <v>37</v>
      </c>
      <c r="C83" s="76">
        <v>403</v>
      </c>
      <c r="D83" s="79" t="s">
        <v>23</v>
      </c>
      <c r="E83" s="79"/>
      <c r="F83" s="80"/>
      <c r="G83" s="79"/>
      <c r="H83" s="113">
        <v>116.8</v>
      </c>
      <c r="I83" s="113"/>
      <c r="J83" s="175"/>
    </row>
    <row r="84" spans="1:10" s="124" customFormat="1" ht="15.75">
      <c r="A84" s="4"/>
      <c r="B84" s="3" t="s">
        <v>38</v>
      </c>
      <c r="C84" s="81">
        <v>403</v>
      </c>
      <c r="D84" s="92" t="s">
        <v>23</v>
      </c>
      <c r="E84" s="92" t="s">
        <v>33</v>
      </c>
      <c r="F84" s="93"/>
      <c r="G84" s="92"/>
      <c r="H84" s="114">
        <v>116.8</v>
      </c>
      <c r="I84" s="114"/>
      <c r="J84" s="173"/>
    </row>
    <row r="85" spans="1:10" s="125" customFormat="1" ht="60">
      <c r="A85" s="59"/>
      <c r="B85" s="60" t="s">
        <v>87</v>
      </c>
      <c r="C85" s="84">
        <v>403</v>
      </c>
      <c r="D85" s="94" t="s">
        <v>23</v>
      </c>
      <c r="E85" s="94" t="s">
        <v>33</v>
      </c>
      <c r="F85" s="95" t="s">
        <v>32</v>
      </c>
      <c r="G85" s="94"/>
      <c r="H85" s="115">
        <v>116.8</v>
      </c>
      <c r="I85" s="115"/>
      <c r="J85" s="174"/>
    </row>
    <row r="86" spans="1:10" s="125" customFormat="1" ht="30">
      <c r="A86" s="59"/>
      <c r="B86" s="60" t="s">
        <v>88</v>
      </c>
      <c r="C86" s="84">
        <v>403</v>
      </c>
      <c r="D86" s="94" t="s">
        <v>23</v>
      </c>
      <c r="E86" s="94" t="s">
        <v>33</v>
      </c>
      <c r="F86" s="95" t="s">
        <v>153</v>
      </c>
      <c r="G86" s="94"/>
      <c r="H86" s="115">
        <v>116.8</v>
      </c>
      <c r="I86" s="115"/>
      <c r="J86" s="174"/>
    </row>
    <row r="87" spans="1:10" ht="45">
      <c r="A87" s="56"/>
      <c r="B87" s="62" t="s">
        <v>176</v>
      </c>
      <c r="C87" s="87">
        <v>403</v>
      </c>
      <c r="D87" s="87" t="s">
        <v>23</v>
      </c>
      <c r="E87" s="87" t="s">
        <v>33</v>
      </c>
      <c r="F87" s="87" t="s">
        <v>89</v>
      </c>
      <c r="G87" s="87" t="s">
        <v>114</v>
      </c>
      <c r="H87" s="171">
        <v>116.8</v>
      </c>
      <c r="I87" s="116"/>
      <c r="J87" s="172"/>
    </row>
    <row r="88" spans="1:10" ht="15.75">
      <c r="A88" s="56"/>
      <c r="B88" s="55" t="s">
        <v>39</v>
      </c>
      <c r="C88" s="76">
        <v>403</v>
      </c>
      <c r="D88" s="79" t="s">
        <v>40</v>
      </c>
      <c r="E88" s="90"/>
      <c r="F88" s="91"/>
      <c r="G88" s="90"/>
      <c r="H88" s="113">
        <v>50</v>
      </c>
      <c r="I88" s="113"/>
      <c r="J88" s="175"/>
    </row>
    <row r="89" spans="1:10" ht="15.75">
      <c r="A89" s="56"/>
      <c r="B89" s="3" t="s">
        <v>41</v>
      </c>
      <c r="C89" s="81">
        <v>403</v>
      </c>
      <c r="D89" s="92" t="s">
        <v>40</v>
      </c>
      <c r="E89" s="92" t="s">
        <v>18</v>
      </c>
      <c r="F89" s="91"/>
      <c r="G89" s="90"/>
      <c r="H89" s="114">
        <v>50</v>
      </c>
      <c r="I89" s="114"/>
      <c r="J89" s="173"/>
    </row>
    <row r="90" spans="1:10" ht="30">
      <c r="A90" s="56"/>
      <c r="B90" s="60" t="s">
        <v>53</v>
      </c>
      <c r="C90" s="84">
        <v>403</v>
      </c>
      <c r="D90" s="94" t="s">
        <v>40</v>
      </c>
      <c r="E90" s="94" t="s">
        <v>18</v>
      </c>
      <c r="F90" s="95" t="s">
        <v>138</v>
      </c>
      <c r="G90" s="90"/>
      <c r="H90" s="115">
        <v>50</v>
      </c>
      <c r="I90" s="115"/>
      <c r="J90" s="174"/>
    </row>
    <row r="91" spans="1:10" ht="15.75">
      <c r="A91" s="56"/>
      <c r="B91" s="60" t="s">
        <v>54</v>
      </c>
      <c r="C91" s="84">
        <v>403</v>
      </c>
      <c r="D91" s="94" t="s">
        <v>40</v>
      </c>
      <c r="E91" s="94" t="s">
        <v>18</v>
      </c>
      <c r="F91" s="95" t="s">
        <v>141</v>
      </c>
      <c r="G91" s="90"/>
      <c r="H91" s="115">
        <v>50</v>
      </c>
      <c r="I91" s="115"/>
      <c r="J91" s="174"/>
    </row>
    <row r="92" spans="1:10" ht="15.75">
      <c r="A92" s="56"/>
      <c r="B92" s="62" t="s">
        <v>223</v>
      </c>
      <c r="C92" s="84">
        <v>403</v>
      </c>
      <c r="D92" s="94" t="s">
        <v>40</v>
      </c>
      <c r="E92" s="94" t="s">
        <v>18</v>
      </c>
      <c r="F92" s="88" t="s">
        <v>224</v>
      </c>
      <c r="G92" s="88" t="s">
        <v>118</v>
      </c>
      <c r="H92" s="171">
        <v>50</v>
      </c>
      <c r="I92" s="116"/>
      <c r="J92" s="172"/>
    </row>
    <row r="93" spans="1:10" ht="15.75">
      <c r="A93" s="64"/>
      <c r="B93" s="55" t="s">
        <v>42</v>
      </c>
      <c r="C93" s="76">
        <v>403</v>
      </c>
      <c r="D93" s="79" t="s">
        <v>10</v>
      </c>
      <c r="E93" s="79"/>
      <c r="F93" s="80"/>
      <c r="G93" s="79"/>
      <c r="H93" s="113">
        <v>142.4</v>
      </c>
      <c r="I93" s="113">
        <v>33.2214</v>
      </c>
      <c r="J93" s="175">
        <v>23.329634831460673</v>
      </c>
    </row>
    <row r="94" spans="1:10" s="124" customFormat="1" ht="15.75">
      <c r="A94" s="4"/>
      <c r="B94" s="3" t="s">
        <v>43</v>
      </c>
      <c r="C94" s="81">
        <v>403</v>
      </c>
      <c r="D94" s="82" t="s">
        <v>10</v>
      </c>
      <c r="E94" s="82" t="s">
        <v>18</v>
      </c>
      <c r="F94" s="83"/>
      <c r="G94" s="82"/>
      <c r="H94" s="114">
        <v>142.4</v>
      </c>
      <c r="I94" s="114">
        <v>33.2214</v>
      </c>
      <c r="J94" s="173">
        <v>23.329634831460673</v>
      </c>
    </row>
    <row r="95" spans="1:10" s="125" customFormat="1" ht="30">
      <c r="A95" s="59"/>
      <c r="B95" s="60" t="s">
        <v>53</v>
      </c>
      <c r="C95" s="84">
        <v>403</v>
      </c>
      <c r="D95" s="85" t="s">
        <v>10</v>
      </c>
      <c r="E95" s="85" t="s">
        <v>18</v>
      </c>
      <c r="F95" s="86" t="s">
        <v>138</v>
      </c>
      <c r="G95" s="85"/>
      <c r="H95" s="115">
        <v>142.4</v>
      </c>
      <c r="I95" s="115">
        <v>33.2214</v>
      </c>
      <c r="J95" s="174">
        <v>23.329634831460673</v>
      </c>
    </row>
    <row r="96" spans="1:10" s="125" customFormat="1" ht="15.75">
      <c r="A96" s="59"/>
      <c r="B96" s="60" t="s">
        <v>54</v>
      </c>
      <c r="C96" s="84">
        <v>403</v>
      </c>
      <c r="D96" s="85" t="s">
        <v>10</v>
      </c>
      <c r="E96" s="85" t="s">
        <v>18</v>
      </c>
      <c r="F96" s="86" t="s">
        <v>141</v>
      </c>
      <c r="G96" s="85"/>
      <c r="H96" s="115">
        <v>142.4</v>
      </c>
      <c r="I96" s="115">
        <v>33.2214</v>
      </c>
      <c r="J96" s="174">
        <v>23.329634831460673</v>
      </c>
    </row>
    <row r="97" spans="1:10" ht="30">
      <c r="A97" s="56"/>
      <c r="B97" s="62" t="s">
        <v>119</v>
      </c>
      <c r="C97" s="87">
        <v>403</v>
      </c>
      <c r="D97" s="87" t="s">
        <v>10</v>
      </c>
      <c r="E97" s="87" t="s">
        <v>18</v>
      </c>
      <c r="F97" s="87" t="s">
        <v>188</v>
      </c>
      <c r="G97" s="87" t="s">
        <v>118</v>
      </c>
      <c r="H97" s="171">
        <v>142.4</v>
      </c>
      <c r="I97" s="116">
        <v>33.2214</v>
      </c>
      <c r="J97" s="172">
        <v>23.329634831460673</v>
      </c>
    </row>
    <row r="98" spans="1:10" ht="15.75">
      <c r="A98" s="54"/>
      <c r="B98" s="55" t="s">
        <v>44</v>
      </c>
      <c r="C98" s="76">
        <v>403</v>
      </c>
      <c r="D98" s="79" t="s">
        <v>11</v>
      </c>
      <c r="E98" s="79"/>
      <c r="F98" s="80"/>
      <c r="G98" s="79"/>
      <c r="H98" s="113">
        <v>10</v>
      </c>
      <c r="I98" s="113"/>
      <c r="J98" s="175"/>
    </row>
    <row r="99" spans="1:10" s="124" customFormat="1" ht="15.75">
      <c r="A99" s="58"/>
      <c r="B99" s="3" t="s">
        <v>45</v>
      </c>
      <c r="C99" s="81">
        <v>403</v>
      </c>
      <c r="D99" s="92" t="s">
        <v>11</v>
      </c>
      <c r="E99" s="92" t="s">
        <v>18</v>
      </c>
      <c r="F99" s="93"/>
      <c r="G99" s="92"/>
      <c r="H99" s="114">
        <v>10</v>
      </c>
      <c r="I99" s="114"/>
      <c r="J99" s="173"/>
    </row>
    <row r="100" spans="1:10" s="125" customFormat="1" ht="45">
      <c r="A100" s="61"/>
      <c r="B100" s="60" t="s">
        <v>90</v>
      </c>
      <c r="C100" s="84">
        <v>403</v>
      </c>
      <c r="D100" s="94" t="s">
        <v>11</v>
      </c>
      <c r="E100" s="94" t="s">
        <v>18</v>
      </c>
      <c r="F100" s="95" t="s">
        <v>21</v>
      </c>
      <c r="G100" s="94"/>
      <c r="H100" s="115">
        <v>10</v>
      </c>
      <c r="I100" s="115"/>
      <c r="J100" s="174"/>
    </row>
    <row r="101" spans="1:10" s="125" customFormat="1" ht="60">
      <c r="A101" s="61"/>
      <c r="B101" s="60" t="s">
        <v>91</v>
      </c>
      <c r="C101" s="84">
        <v>403</v>
      </c>
      <c r="D101" s="94" t="s">
        <v>11</v>
      </c>
      <c r="E101" s="94" t="s">
        <v>18</v>
      </c>
      <c r="F101" s="95" t="s">
        <v>154</v>
      </c>
      <c r="G101" s="94"/>
      <c r="H101" s="115">
        <v>10</v>
      </c>
      <c r="I101" s="115"/>
      <c r="J101" s="174"/>
    </row>
    <row r="102" spans="1:10" s="125" customFormat="1" ht="45">
      <c r="A102" s="61"/>
      <c r="B102" s="60" t="s">
        <v>92</v>
      </c>
      <c r="C102" s="84">
        <v>403</v>
      </c>
      <c r="D102" s="94" t="s">
        <v>11</v>
      </c>
      <c r="E102" s="94" t="s">
        <v>18</v>
      </c>
      <c r="F102" s="95" t="s">
        <v>155</v>
      </c>
      <c r="G102" s="94"/>
      <c r="H102" s="115">
        <v>10</v>
      </c>
      <c r="I102" s="115"/>
      <c r="J102" s="174"/>
    </row>
    <row r="103" spans="1:10" ht="75">
      <c r="A103" s="1"/>
      <c r="B103" s="62" t="s">
        <v>177</v>
      </c>
      <c r="C103" s="87">
        <v>403</v>
      </c>
      <c r="D103" s="87" t="s">
        <v>11</v>
      </c>
      <c r="E103" s="87" t="s">
        <v>18</v>
      </c>
      <c r="F103" s="87" t="s">
        <v>93</v>
      </c>
      <c r="G103" s="87" t="s">
        <v>114</v>
      </c>
      <c r="H103" s="171">
        <v>10</v>
      </c>
      <c r="I103" s="116"/>
      <c r="J103" s="172"/>
    </row>
    <row r="104" spans="1:10" ht="15.75">
      <c r="A104" s="56"/>
      <c r="B104" s="55" t="s">
        <v>46</v>
      </c>
      <c r="C104" s="76">
        <v>403</v>
      </c>
      <c r="D104" s="79" t="s">
        <v>12</v>
      </c>
      <c r="E104" s="79"/>
      <c r="F104" s="80"/>
      <c r="G104" s="79"/>
      <c r="H104" s="112">
        <v>291.4</v>
      </c>
      <c r="I104" s="112">
        <v>71.224</v>
      </c>
      <c r="J104" s="175">
        <v>24.442004118050793</v>
      </c>
    </row>
    <row r="105" spans="1:10" s="124" customFormat="1" ht="15.75">
      <c r="A105" s="4"/>
      <c r="B105" s="3" t="s">
        <v>47</v>
      </c>
      <c r="C105" s="81">
        <v>403</v>
      </c>
      <c r="D105" s="92" t="s">
        <v>12</v>
      </c>
      <c r="E105" s="92" t="s">
        <v>19</v>
      </c>
      <c r="F105" s="93"/>
      <c r="G105" s="92"/>
      <c r="H105" s="114">
        <v>291.4</v>
      </c>
      <c r="I105" s="114">
        <v>71.224</v>
      </c>
      <c r="J105" s="173">
        <v>24.442004118050793</v>
      </c>
    </row>
    <row r="106" spans="1:10" s="125" customFormat="1" ht="45">
      <c r="A106" s="59"/>
      <c r="B106" s="60" t="s">
        <v>94</v>
      </c>
      <c r="C106" s="84">
        <v>403</v>
      </c>
      <c r="D106" s="94" t="s">
        <v>12</v>
      </c>
      <c r="E106" s="94" t="s">
        <v>19</v>
      </c>
      <c r="F106" s="95" t="s">
        <v>33</v>
      </c>
      <c r="G106" s="94"/>
      <c r="H106" s="115">
        <v>291.4</v>
      </c>
      <c r="I106" s="115">
        <v>71.224</v>
      </c>
      <c r="J106" s="174">
        <v>24.442004118050793</v>
      </c>
    </row>
    <row r="107" spans="1:10" s="125" customFormat="1" ht="45">
      <c r="A107" s="59"/>
      <c r="B107" s="60" t="s">
        <v>96</v>
      </c>
      <c r="C107" s="84">
        <v>403</v>
      </c>
      <c r="D107" s="94" t="s">
        <v>12</v>
      </c>
      <c r="E107" s="94" t="s">
        <v>19</v>
      </c>
      <c r="F107" s="95" t="s">
        <v>156</v>
      </c>
      <c r="G107" s="94"/>
      <c r="H107" s="115">
        <v>291.4</v>
      </c>
      <c r="I107" s="115">
        <v>71.224</v>
      </c>
      <c r="J107" s="174">
        <v>24.442004118050793</v>
      </c>
    </row>
    <row r="108" spans="1:10" ht="45">
      <c r="A108" s="56"/>
      <c r="B108" s="62" t="s">
        <v>178</v>
      </c>
      <c r="C108" s="87">
        <v>403</v>
      </c>
      <c r="D108" s="87" t="s">
        <v>12</v>
      </c>
      <c r="E108" s="87" t="s">
        <v>19</v>
      </c>
      <c r="F108" s="87" t="s">
        <v>95</v>
      </c>
      <c r="G108" s="87" t="s">
        <v>114</v>
      </c>
      <c r="H108" s="171">
        <v>291.4</v>
      </c>
      <c r="I108" s="116">
        <v>71.224</v>
      </c>
      <c r="J108" s="172">
        <v>24.442004118050793</v>
      </c>
    </row>
    <row r="109" spans="1:10" ht="57">
      <c r="A109" s="65" t="s">
        <v>48</v>
      </c>
      <c r="B109" s="55" t="s">
        <v>49</v>
      </c>
      <c r="C109" s="76">
        <v>403</v>
      </c>
      <c r="D109" s="79"/>
      <c r="E109" s="79"/>
      <c r="F109" s="80"/>
      <c r="G109" s="79"/>
      <c r="H109" s="113">
        <v>9855.3</v>
      </c>
      <c r="I109" s="113">
        <v>2238.80572</v>
      </c>
      <c r="J109" s="175">
        <v>22.716768845189897</v>
      </c>
    </row>
    <row r="110" spans="1:10" ht="15.75">
      <c r="A110" s="65"/>
      <c r="B110" s="55" t="s">
        <v>17</v>
      </c>
      <c r="C110" s="76">
        <v>403</v>
      </c>
      <c r="D110" s="79" t="s">
        <v>18</v>
      </c>
      <c r="E110" s="79"/>
      <c r="F110" s="80"/>
      <c r="G110" s="79"/>
      <c r="H110" s="113">
        <v>9855.3</v>
      </c>
      <c r="I110" s="113">
        <v>2238.80572</v>
      </c>
      <c r="J110" s="175">
        <v>22.716768845189897</v>
      </c>
    </row>
    <row r="111" spans="1:10" s="124" customFormat="1" ht="15.75">
      <c r="A111" s="4"/>
      <c r="B111" s="3" t="s">
        <v>25</v>
      </c>
      <c r="C111" s="81">
        <v>403</v>
      </c>
      <c r="D111" s="82" t="s">
        <v>18</v>
      </c>
      <c r="E111" s="82" t="s">
        <v>26</v>
      </c>
      <c r="F111" s="83"/>
      <c r="G111" s="82"/>
      <c r="H111" s="118">
        <v>9855.3</v>
      </c>
      <c r="I111" s="118">
        <v>2238.80572</v>
      </c>
      <c r="J111" s="173">
        <v>22.716768845189897</v>
      </c>
    </row>
    <row r="112" spans="1:10" s="125" customFormat="1" ht="45">
      <c r="A112" s="59"/>
      <c r="B112" s="60" t="s">
        <v>94</v>
      </c>
      <c r="C112" s="84">
        <v>403</v>
      </c>
      <c r="D112" s="85" t="s">
        <v>18</v>
      </c>
      <c r="E112" s="85" t="s">
        <v>26</v>
      </c>
      <c r="F112" s="86" t="s">
        <v>33</v>
      </c>
      <c r="G112" s="85"/>
      <c r="H112" s="119">
        <v>9855.3</v>
      </c>
      <c r="I112" s="119">
        <v>2238.80572</v>
      </c>
      <c r="J112" s="174">
        <v>22.716768845189897</v>
      </c>
    </row>
    <row r="113" spans="1:10" s="125" customFormat="1" ht="75">
      <c r="A113" s="59"/>
      <c r="B113" s="60" t="s">
        <v>98</v>
      </c>
      <c r="C113" s="84">
        <v>403</v>
      </c>
      <c r="D113" s="85" t="s">
        <v>18</v>
      </c>
      <c r="E113" s="85" t="s">
        <v>26</v>
      </c>
      <c r="F113" s="86" t="s">
        <v>157</v>
      </c>
      <c r="G113" s="85"/>
      <c r="H113" s="119">
        <v>9855.3</v>
      </c>
      <c r="I113" s="119">
        <v>2238.80572</v>
      </c>
      <c r="J113" s="174">
        <v>22.716768845189897</v>
      </c>
    </row>
    <row r="114" spans="1:10" ht="120">
      <c r="A114" s="56"/>
      <c r="B114" s="62" t="s">
        <v>120</v>
      </c>
      <c r="C114" s="87">
        <v>403</v>
      </c>
      <c r="D114" s="87" t="s">
        <v>18</v>
      </c>
      <c r="E114" s="87" t="s">
        <v>26</v>
      </c>
      <c r="F114" s="87" t="s">
        <v>97</v>
      </c>
      <c r="G114" s="87" t="s">
        <v>108</v>
      </c>
      <c r="H114" s="171">
        <v>5997.2</v>
      </c>
      <c r="I114" s="116">
        <v>1409.4771999999998</v>
      </c>
      <c r="J114" s="172">
        <v>23.502254385379842</v>
      </c>
    </row>
    <row r="115" spans="1:10" ht="75">
      <c r="A115" s="56"/>
      <c r="B115" s="62" t="s">
        <v>179</v>
      </c>
      <c r="C115" s="87">
        <v>403</v>
      </c>
      <c r="D115" s="87" t="s">
        <v>18</v>
      </c>
      <c r="E115" s="87" t="s">
        <v>26</v>
      </c>
      <c r="F115" s="87" t="s">
        <v>97</v>
      </c>
      <c r="G115" s="87" t="s">
        <v>114</v>
      </c>
      <c r="H115" s="171">
        <v>2957.1</v>
      </c>
      <c r="I115" s="116">
        <v>554.59652</v>
      </c>
      <c r="J115" s="172">
        <v>18.75474349869805</v>
      </c>
    </row>
    <row r="116" spans="1:10" ht="60">
      <c r="A116" s="56"/>
      <c r="B116" s="62" t="s">
        <v>121</v>
      </c>
      <c r="C116" s="87">
        <v>403</v>
      </c>
      <c r="D116" s="87" t="s">
        <v>18</v>
      </c>
      <c r="E116" s="87" t="s">
        <v>26</v>
      </c>
      <c r="F116" s="87" t="s">
        <v>97</v>
      </c>
      <c r="G116" s="87" t="s">
        <v>112</v>
      </c>
      <c r="H116" s="171">
        <v>901</v>
      </c>
      <c r="I116" s="116">
        <v>274.732</v>
      </c>
      <c r="J116" s="172">
        <v>30.491897891231968</v>
      </c>
    </row>
    <row r="117" spans="1:10" ht="28.5">
      <c r="A117" s="54" t="s">
        <v>50</v>
      </c>
      <c r="B117" s="55" t="s">
        <v>51</v>
      </c>
      <c r="C117" s="76">
        <v>403</v>
      </c>
      <c r="D117" s="77"/>
      <c r="E117" s="77"/>
      <c r="F117" s="78"/>
      <c r="G117" s="77"/>
      <c r="H117" s="113">
        <v>11291.1</v>
      </c>
      <c r="I117" s="113">
        <v>3034.7572199999995</v>
      </c>
      <c r="J117" s="175">
        <v>26.877427531418547</v>
      </c>
    </row>
    <row r="118" spans="1:10" ht="15.75">
      <c r="A118" s="56"/>
      <c r="B118" s="55" t="s">
        <v>39</v>
      </c>
      <c r="C118" s="76">
        <v>403</v>
      </c>
      <c r="D118" s="79" t="s">
        <v>40</v>
      </c>
      <c r="E118" s="79"/>
      <c r="F118" s="80"/>
      <c r="G118" s="79"/>
      <c r="H118" s="113">
        <v>11291.1</v>
      </c>
      <c r="I118" s="113">
        <v>3034.7572199999995</v>
      </c>
      <c r="J118" s="175">
        <v>26.877427531418547</v>
      </c>
    </row>
    <row r="119" spans="1:10" s="124" customFormat="1" ht="15.75">
      <c r="A119" s="4"/>
      <c r="B119" s="3" t="s">
        <v>41</v>
      </c>
      <c r="C119" s="81">
        <v>403</v>
      </c>
      <c r="D119" s="92" t="s">
        <v>40</v>
      </c>
      <c r="E119" s="92" t="s">
        <v>18</v>
      </c>
      <c r="F119" s="93"/>
      <c r="G119" s="92"/>
      <c r="H119" s="114">
        <v>11291.1</v>
      </c>
      <c r="I119" s="114">
        <v>3034.7572199999995</v>
      </c>
      <c r="J119" s="173">
        <v>26.877427531418547</v>
      </c>
    </row>
    <row r="120" spans="1:10" s="125" customFormat="1" ht="45">
      <c r="A120" s="59"/>
      <c r="B120" s="60" t="s">
        <v>99</v>
      </c>
      <c r="C120" s="84">
        <v>403</v>
      </c>
      <c r="D120" s="94" t="s">
        <v>40</v>
      </c>
      <c r="E120" s="94" t="s">
        <v>18</v>
      </c>
      <c r="F120" s="95" t="s">
        <v>29</v>
      </c>
      <c r="G120" s="94"/>
      <c r="H120" s="115">
        <v>11291.1</v>
      </c>
      <c r="I120" s="115">
        <v>3034.7572199999995</v>
      </c>
      <c r="J120" s="174">
        <v>26.877427531418547</v>
      </c>
    </row>
    <row r="121" spans="1:10" s="125" customFormat="1" ht="15.75">
      <c r="A121" s="59"/>
      <c r="B121" s="60" t="s">
        <v>100</v>
      </c>
      <c r="C121" s="84">
        <v>403</v>
      </c>
      <c r="D121" s="94" t="s">
        <v>40</v>
      </c>
      <c r="E121" s="94" t="s">
        <v>18</v>
      </c>
      <c r="F121" s="95" t="s">
        <v>158</v>
      </c>
      <c r="G121" s="94"/>
      <c r="H121" s="115">
        <v>11291.1</v>
      </c>
      <c r="I121" s="115">
        <v>3034.7572199999995</v>
      </c>
      <c r="J121" s="174">
        <v>26.877427531418547</v>
      </c>
    </row>
    <row r="122" spans="1:10" s="125" customFormat="1" ht="60">
      <c r="A122" s="59"/>
      <c r="B122" s="60" t="s">
        <v>101</v>
      </c>
      <c r="C122" s="84">
        <v>403</v>
      </c>
      <c r="D122" s="94" t="s">
        <v>40</v>
      </c>
      <c r="E122" s="94" t="s">
        <v>18</v>
      </c>
      <c r="F122" s="95" t="s">
        <v>159</v>
      </c>
      <c r="G122" s="94"/>
      <c r="H122" s="115">
        <v>126.1</v>
      </c>
      <c r="I122" s="115">
        <v>20.5</v>
      </c>
      <c r="J122" s="174">
        <v>16.256938937351308</v>
      </c>
    </row>
    <row r="123" spans="1:10" ht="105">
      <c r="A123" s="56"/>
      <c r="B123" s="62" t="s">
        <v>123</v>
      </c>
      <c r="C123" s="87">
        <v>403</v>
      </c>
      <c r="D123" s="87" t="s">
        <v>40</v>
      </c>
      <c r="E123" s="87" t="s">
        <v>18</v>
      </c>
      <c r="F123" s="87" t="s">
        <v>102</v>
      </c>
      <c r="G123" s="87" t="s">
        <v>122</v>
      </c>
      <c r="H123" s="171">
        <v>126.1</v>
      </c>
      <c r="I123" s="116">
        <v>20.5</v>
      </c>
      <c r="J123" s="172">
        <v>16.256938937351308</v>
      </c>
    </row>
    <row r="124" spans="1:10" s="125" customFormat="1" ht="45">
      <c r="A124" s="59"/>
      <c r="B124" s="66" t="s">
        <v>103</v>
      </c>
      <c r="C124" s="96">
        <v>403</v>
      </c>
      <c r="D124" s="85" t="s">
        <v>40</v>
      </c>
      <c r="E124" s="85" t="s">
        <v>18</v>
      </c>
      <c r="F124" s="86" t="s">
        <v>160</v>
      </c>
      <c r="G124" s="85"/>
      <c r="H124" s="119">
        <v>11165</v>
      </c>
      <c r="I124" s="119">
        <v>3014.2572199999995</v>
      </c>
      <c r="J124" s="174">
        <v>26.9973776981639</v>
      </c>
    </row>
    <row r="125" spans="1:10" s="125" customFormat="1" ht="105">
      <c r="A125" s="59"/>
      <c r="B125" s="62" t="s">
        <v>221</v>
      </c>
      <c r="C125" s="87">
        <v>403</v>
      </c>
      <c r="D125" s="87" t="s">
        <v>40</v>
      </c>
      <c r="E125" s="87" t="s">
        <v>18</v>
      </c>
      <c r="F125" s="87" t="s">
        <v>222</v>
      </c>
      <c r="G125" s="87" t="s">
        <v>122</v>
      </c>
      <c r="H125" s="171">
        <v>1073.2</v>
      </c>
      <c r="I125" s="116">
        <v>358.3</v>
      </c>
      <c r="J125" s="172">
        <v>33.38613492359299</v>
      </c>
    </row>
    <row r="126" spans="1:10" ht="105">
      <c r="A126" s="56"/>
      <c r="B126" s="62" t="s">
        <v>221</v>
      </c>
      <c r="C126" s="87">
        <v>403</v>
      </c>
      <c r="D126" s="87" t="s">
        <v>40</v>
      </c>
      <c r="E126" s="87" t="s">
        <v>18</v>
      </c>
      <c r="F126" s="87" t="s">
        <v>211</v>
      </c>
      <c r="G126" s="87" t="s">
        <v>122</v>
      </c>
      <c r="H126" s="171">
        <v>56.5</v>
      </c>
      <c r="I126" s="116">
        <v>13.6</v>
      </c>
      <c r="J126" s="172">
        <v>24.07079646017699</v>
      </c>
    </row>
    <row r="127" spans="1:10" ht="60">
      <c r="A127" s="56"/>
      <c r="B127" s="62" t="s">
        <v>124</v>
      </c>
      <c r="C127" s="87">
        <v>403</v>
      </c>
      <c r="D127" s="87" t="s">
        <v>40</v>
      </c>
      <c r="E127" s="87" t="s">
        <v>18</v>
      </c>
      <c r="F127" s="87" t="s">
        <v>104</v>
      </c>
      <c r="G127" s="87" t="s">
        <v>122</v>
      </c>
      <c r="H127" s="171">
        <v>234.6</v>
      </c>
      <c r="I127" s="116">
        <v>72.3</v>
      </c>
      <c r="J127" s="172">
        <v>30.818414322250636</v>
      </c>
    </row>
    <row r="128" spans="1:10" ht="60">
      <c r="A128" s="56"/>
      <c r="B128" s="62" t="s">
        <v>125</v>
      </c>
      <c r="C128" s="87">
        <v>403</v>
      </c>
      <c r="D128" s="87" t="s">
        <v>40</v>
      </c>
      <c r="E128" s="87" t="s">
        <v>18</v>
      </c>
      <c r="F128" s="87" t="s">
        <v>105</v>
      </c>
      <c r="G128" s="87" t="s">
        <v>122</v>
      </c>
      <c r="H128" s="171">
        <v>9800.7</v>
      </c>
      <c r="I128" s="116">
        <v>2570.0572199999997</v>
      </c>
      <c r="J128" s="172">
        <v>26.22320058771312</v>
      </c>
    </row>
    <row r="129" spans="1:10" ht="15.75">
      <c r="A129" s="67"/>
      <c r="B129" s="55" t="s">
        <v>52</v>
      </c>
      <c r="C129" s="68"/>
      <c r="D129" s="57"/>
      <c r="E129" s="57"/>
      <c r="F129" s="57"/>
      <c r="G129" s="57"/>
      <c r="H129" s="113">
        <v>36777</v>
      </c>
      <c r="I129" s="113">
        <v>8479.612739999999</v>
      </c>
      <c r="J129" s="175">
        <v>23.056836446692223</v>
      </c>
    </row>
    <row r="130" spans="1:8" ht="15.75">
      <c r="A130" s="2"/>
      <c r="B130" s="5"/>
      <c r="C130" s="5"/>
      <c r="D130" s="6"/>
      <c r="E130" s="6"/>
      <c r="F130" s="6"/>
      <c r="G130" s="6"/>
      <c r="H130" s="75"/>
    </row>
    <row r="131" spans="1:9" ht="15.75">
      <c r="A131" s="2"/>
      <c r="B131" s="5"/>
      <c r="C131" s="5"/>
      <c r="D131" s="6"/>
      <c r="E131" s="6"/>
      <c r="F131" s="6"/>
      <c r="G131" s="6"/>
      <c r="H131" s="179"/>
      <c r="I131" s="180"/>
    </row>
    <row r="132" spans="1:8" ht="15.75">
      <c r="A132" s="2"/>
      <c r="B132" s="5"/>
      <c r="C132" s="5"/>
      <c r="D132" s="6"/>
      <c r="E132" s="6"/>
      <c r="F132" s="6"/>
      <c r="G132" s="6"/>
      <c r="H132" s="75"/>
    </row>
  </sheetData>
  <sheetProtection/>
  <autoFilter ref="B9:J129"/>
  <mergeCells count="6">
    <mergeCell ref="H1:J1"/>
    <mergeCell ref="H2:J2"/>
    <mergeCell ref="H4:J4"/>
    <mergeCell ref="A6:J6"/>
    <mergeCell ref="I8:J8"/>
    <mergeCell ref="H3:J3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k11746</cp:lastModifiedBy>
  <cp:lastPrinted>2017-05-15T07:12:48Z</cp:lastPrinted>
  <dcterms:modified xsi:type="dcterms:W3CDTF">2017-05-15T07:13:15Z</dcterms:modified>
  <cp:category/>
  <cp:version/>
  <cp:contentType/>
  <cp:contentStatus/>
</cp:coreProperties>
</file>